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<sst xmlns="http://schemas.openxmlformats.org/spreadsheetml/2006/main" count="378" uniqueCount="178">
  <si>
    <t>Отчет</t>
  </si>
  <si>
    <t>сводная бюджетная роспись, план года</t>
  </si>
  <si>
    <t xml:space="preserve">Субсидии некоммерческим организациям, не являющимся государственными учреждениями, для  оплаты труда адвокатов, оказывающих бесплатную юридическую  помощь  гражданам в рамках государственной системы бесплатной юридической помощи, и компенсации их расходов на оказание бесплатной юридической помощи </t>
  </si>
  <si>
    <t>Субсидии некоммерческим организациям, не являющимся государственными учреждениями,  для реализации социальных проектов поддержки детей, находящихся  в  трудной         жизненной ситуации               (ситуация, объективно нарушающая  жизнедеятельность ребенка, которую он не                 может преодолеть самостоятельно или  с  помощью семьи:                   дети,  оставшиеся без             попечения  родителей; безнадзорные и беспризорные  дети;  дети-инвалиды; дети, проживающие в малоимущих семьях)</t>
  </si>
  <si>
    <t>Приложение №1</t>
  </si>
  <si>
    <t>Наименование государственной программы, подпрограммы, мероприятия</t>
  </si>
  <si>
    <t>Источник финансирования</t>
  </si>
  <si>
    <t>Всего</t>
  </si>
  <si>
    <t>Областной бюджет</t>
  </si>
  <si>
    <t>Федеральный бюджет</t>
  </si>
  <si>
    <t>Подпрограмма "Реализация мер социальной поддержки отдельных категорий граждан"</t>
  </si>
  <si>
    <t>Подпрограмма "Развитие социального обслуживания населения"</t>
  </si>
  <si>
    <t>Подпрограмма "Реализация дополнительных мероприятий,  направленных на повышение качества жизни населения"</t>
  </si>
  <si>
    <t>Подпрограмма «Повышение эффективности управления системой социальной поддержки и социального обслуживания»</t>
  </si>
  <si>
    <t>Подпрограмма "Государственная поддержка социально ориентированных некоммерческих организаций"</t>
  </si>
  <si>
    <t xml:space="preserve">об объеме финансовых ресурсов государственной программы Кемеровской области </t>
  </si>
  <si>
    <t>Код целевой статьи расходов</t>
  </si>
  <si>
    <t>Код цели</t>
  </si>
  <si>
    <t>Объем финансовых ресурсов, тыс.рублей</t>
  </si>
  <si>
    <t xml:space="preserve">кассовое исполнение </t>
  </si>
  <si>
    <t>возврат неиспользованных бюджетных средств отчетного года в текущем году</t>
  </si>
  <si>
    <t>Государственная программа  Кемеровской области "Социальная поддержка населения Кузбасса"</t>
  </si>
  <si>
    <t>Мероприятие: обеспечение мер социальной поддержки ветеранов труда  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</si>
  <si>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Мероприятие: 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      в соответствии с Законом  Кемеровской  области  от 20 декабря 2004 года  № 105-ОЗ «О мерах социальной поддержки отдельной категории ветеранов Великой Отечественной войны и ветеранов труда»</t>
  </si>
  <si>
    <t>Мероприятие: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</si>
  <si>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 xml:space="preserve">Мероприятие: меры социальной поддержки  инвалидов  в соответствии с Законом Кемеровской области  от 14 февраля 2005 года № 25-ОЗ  «О социальной поддержке инвалидов» </t>
  </si>
  <si>
    <t xml:space="preserve">Мероприятие: 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</si>
  <si>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Мероприятие: дополнительная мера социальной поддержки семей, имеющих детей, в соответствии с Законом Кемеровской области от 25 апреля 2011 года  № 51-ОЗ  «О дополнительной мере социальной поддержки семей, имеющих детей»                                                                            </t>
  </si>
  <si>
    <t xml:space="preserve">Мероприятие: ежемесячная доплата к пенсии гражданам, входящим в состав совета старейшин при Губернаторе Кемеровской области,  в соответствии с Законом Кемеровской области от 8 апреля 2008 года № 16-ОЗ  «О ежемесячной доплате к пенсии гражданам, входящим в состав совета старейшин при Губернаторе Кемеровской области»
</t>
  </si>
  <si>
    <t xml:space="preserve">Мероприятие: 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</si>
  <si>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Мероприятие: меры социальной поддержки отдельной категории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              </t>
  </si>
  <si>
    <t>Мероприятие: 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</si>
  <si>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Мероприятие: предоставление гражданам субсидий на оплату жилого помещения и коммунальных услуг</t>
  </si>
  <si>
    <t xml:space="preserve">Мероприятие: ежемесячное пособие на ребенка в соответствии с Законом Кемеровской области от 18  ноября 2004 года № 75-ОЗ «О размере, порядке назначения и выплаты ежемесячного пособия на ребенка» </t>
  </si>
  <si>
    <t>Мероприятие: социальная поддержка граждан, достигших возраста  70 лет, в соответствии с Законом Кемеровской области от 10 июня 2005 года № 74-ОЗ «О социальной поддержке граждан, достигших возраста 70 лет»</t>
  </si>
  <si>
    <t xml:space="preserve">Мероприятие: предоставление  бесплатного проезда на всех видах городского пассажирского  транспорта детям работников,  погибших (умерших) в результате несчастных случаев на производстве на угледобывающих и горнорудных предприятиях в соответствии с Законом Кемеровской области от 18 мая 2004 года № 29-ОЗ «О предоставлении меры социальной поддержки по оплате 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</si>
  <si>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 xml:space="preserve">Мероприятие: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</si>
  <si>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Мероприятие: денежная выплата отдельным категориям граждан в соответствии с Законом Кемеровской области  от 12 декабря 2006 года № 156-ОЗ «О денежной выплате отдельным категориям граждан» </t>
  </si>
  <si>
    <t xml:space="preserve">Мероприятие: меры социальной поддержки по оплате жилищно-коммунальных услуг отдельных категорий граждан, оказание мер социальной поддержки 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</si>
  <si>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 xml:space="preserve">Мероприятие: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 «О погребении и похоронном деле в Кемеровской области» </t>
  </si>
  <si>
    <t xml:space="preserve">Мероприятие: мероприятия по проведению оздоровительной кампании детей </t>
  </si>
  <si>
    <t xml:space="preserve">Мероприятие: выплата ежемесячного денежного вознаграждения лицу, организовавшему приемную семью </t>
  </si>
  <si>
    <t xml:space="preserve">Мероприятие: дополнительное материальное обеспечение отдельных категорий граждан </t>
  </si>
  <si>
    <t xml:space="preserve">Мероприятие: выплата  государственного единовременного пособия и ежемесячной денежной компенсации гражданам при возникновении  поствакцинальных осложнений в соответствии с Федеральным законом от 17 сентября 1998 года № 157-ФЗ  «Об иммунопрофилактике инфекционных болезней» </t>
  </si>
  <si>
    <t>Мероприятие: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          № 40-ФЗ «Об обязательном страховании гражданской ответственности владельцев транспортных средств»</t>
  </si>
  <si>
    <t>Мероприятие: осуществление переданных органам государственной власти субъектов Российской Федерации  в соответствии с пунктом 3 статьи 25 Федерального закона  от 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</si>
  <si>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Мероприятие: выплата единовременного пособия беременной жене военнослужащего,  проходящего военную службу по призыву, а также ежемесячного   пособия  на ребенка военнослужащего, проходящего  военную службу  по призыву, в соответствии  с Федеральным законом от 19 мая 1995 года № 81-ФЗ   «О государственных пособиях гражданам, имеющим детей»</t>
  </si>
  <si>
    <t>Мероприятие: осуществление полномочия по осуществлению ежегодной денежной выплаты лицам, награжденным нагрудным знаком  «Почетный донор России»</t>
  </si>
  <si>
    <t>Мероприятие: оплата жилищно-коммунальных услуг отдельным категориям граждан</t>
  </si>
  <si>
    <t xml:space="preserve">Мероприятие: мероприятия, необходимые для реализации отдельными льготными категориями граждан права на получение мер социальной поддержки </t>
  </si>
  <si>
    <t xml:space="preserve">Мероприятие: выплата государственных пособий лицам, не подлежащим обязательному социальному страхованию на случай временной нетрудоспособности  и в связи с материнством, и лицам, уволенным в связи с ликвидацией организаций (прекращением деятельности, полномочий физическими  лицами), в соответствии с Федеральным  законом   от 19 мая 1995 года № 81-ФЗ «О государственных пособиях гражданам, имеющим детей»      </t>
  </si>
  <si>
    <t>Мероприятие: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</si>
  <si>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Мероприятие: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</si>
  <si>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Мероприятие: социальная поддержка Героев Советского Союза, Героев Российской Федерации и полных кавалеров ордена Славы</t>
  </si>
  <si>
    <t>Мероприятие: социальная поддержка Героев Социалистического Труда, Героев Труда Российской Федерации и полных кавалеров ордена Трудовой Славы</t>
  </si>
  <si>
    <t xml:space="preserve">Мероприятие: переподготовка и повышение квалификации кадров </t>
  </si>
  <si>
    <t xml:space="preserve">Мероприятие: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</si>
  <si>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Мероприятие: 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</si>
  <si>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 xml:space="preserve">Мероприятие: 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         от 30 октября 2007  года № 132-ОЗ         «О мерах социальной поддержки работников муниципальных учреждений социального обслуживания» </t>
  </si>
  <si>
    <t>Мероприятие: компенсация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</si>
  <si>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Мероприятие: субсидии некоммерческим организациям, не являющимся государственными учреждениями Кемеровской области, для компенсации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</si>
  <si>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Мероприятие: укрепление материально-технической базы учреждений социального обслуживания населения, оказание адресной социальной помощи неработающим пенсионерам, обучение компьютерной грамотности неработающих пенсионеров</t>
  </si>
  <si>
    <t>Средства бюджетов государственных внебюджетных фондов (Пенсионный фонд Российской Федерации)</t>
  </si>
  <si>
    <t>Мероприятие: оказание адресной  социальной  помощи нуждающимся и социально незащищенным категориям граждан, семьям с детьми, семьям погибших шахтеров Кузбасса</t>
  </si>
  <si>
    <t>Мероприятие: создание доступной среды  и социальная реабилитация инвалидов</t>
  </si>
  <si>
    <t>Мероприятие: организация и проведение мероприятий, направленных на поддержку жизненной активности и здорового образа жизни пенсионеров</t>
  </si>
  <si>
    <t xml:space="preserve">Мероприятие: организация и проведение социально значимых мероприятий </t>
  </si>
  <si>
    <t xml:space="preserve">Мероприятие: организация и проведение социологических опросов, мониторингов социально-экономического и правового положения отдельных категорий граждан, конференций, коллегий и семинаров по вопросам социальной поддержки населения </t>
  </si>
  <si>
    <t xml:space="preserve">Мероприятие: мероприятия по повышению информированности граждан о системе социальной поддержки </t>
  </si>
  <si>
    <t>Мероприятие: организация и проведение региональных конкурсов профессионального мастерства, направленных на повышение престижа профессии и стимулирование развития системы социальной поддержки и социального обслуживания населения</t>
  </si>
  <si>
    <t xml:space="preserve">Мероприятие: обеспечение деятельности органов государственной власти </t>
  </si>
  <si>
    <t>Мероприятие: социальная поддержка и социальное обслуживание населения в части содержания органов местного самоуправления</t>
  </si>
  <si>
    <t xml:space="preserve">Мероприятие: субсидии некоммерческим организациям, не являющимся государственными учреждениями: </t>
  </si>
  <si>
    <t>Директор программы</t>
  </si>
  <si>
    <t>процент исполнения плана (графа 6- графа 7) / графа 5*100%</t>
  </si>
  <si>
    <t xml:space="preserve">Мероприятие: меры социальной поддержки  и стимулирования работников государственных учреждений социального обслуживания в виде пособий и компенсации в соответствии с Законом  Кемеровской области  от 13 июля 2005 года  № 86-ОЗ «О мерах социальной поддержки и стимулирования работников государственных учреждений социального обслуживания Кемеровской области» </t>
  </si>
  <si>
    <t>Исполнитель</t>
  </si>
  <si>
    <t>"Социальная поддержка населения Кузбасса" на 2014-2019 годы</t>
  </si>
  <si>
    <t>за  2016 год</t>
  </si>
  <si>
    <t>0210070010</t>
  </si>
  <si>
    <t>0390002043</t>
  </si>
  <si>
    <t>0210070020</t>
  </si>
  <si>
    <t>0390002044</t>
  </si>
  <si>
    <t>0210070030</t>
  </si>
  <si>
    <t>0390002045</t>
  </si>
  <si>
    <t>0210070040</t>
  </si>
  <si>
    <t>0210070050</t>
  </si>
  <si>
    <t>0390002081</t>
  </si>
  <si>
    <t>0210080010</t>
  </si>
  <si>
    <t>0210080030</t>
  </si>
  <si>
    <t>0210070060</t>
  </si>
  <si>
    <t>0390002082</t>
  </si>
  <si>
    <t>0210070070</t>
  </si>
  <si>
    <t>0390002083</t>
  </si>
  <si>
    <t xml:space="preserve">Мероприятие: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 </t>
  </si>
  <si>
    <t>0210080040</t>
  </si>
  <si>
    <t>0390002059</t>
  </si>
  <si>
    <t>0210070080</t>
  </si>
  <si>
    <t>0210070090</t>
  </si>
  <si>
    <t>0390002022</t>
  </si>
  <si>
    <t>0210080050</t>
  </si>
  <si>
    <t>0390002054</t>
  </si>
  <si>
    <t>0210080070</t>
  </si>
  <si>
    <t>0390002060</t>
  </si>
  <si>
    <t>0210070100</t>
  </si>
  <si>
    <t>0210080080</t>
  </si>
  <si>
    <t>0390002061</t>
  </si>
  <si>
    <t>0210080090</t>
  </si>
  <si>
    <t>0390002062</t>
  </si>
  <si>
    <t>0210080100</t>
  </si>
  <si>
    <t>0390002086</t>
  </si>
  <si>
    <t>0210080110</t>
  </si>
  <si>
    <t>0210070120</t>
  </si>
  <si>
    <t>0210070140</t>
  </si>
  <si>
    <t>0210052400</t>
  </si>
  <si>
    <t>0210052800</t>
  </si>
  <si>
    <t>0210059400</t>
  </si>
  <si>
    <t>0210052700</t>
  </si>
  <si>
    <t>0210052200</t>
  </si>
  <si>
    <t>0210052500</t>
  </si>
  <si>
    <t>0210070150</t>
  </si>
  <si>
    <t>0210053800</t>
  </si>
  <si>
    <t>02100R0840</t>
  </si>
  <si>
    <t>0210050840</t>
  </si>
  <si>
    <t>0210030090</t>
  </si>
  <si>
    <t>0210051980</t>
  </si>
  <si>
    <t>0210051370</t>
  </si>
  <si>
    <t>Мероприятие: финансовое обеспечение мероприятий, связанных с отдыхом и оздоровлением детей, находящихся в трудной жизненной ситуации</t>
  </si>
  <si>
    <t>0210054570</t>
  </si>
  <si>
    <t>0220079510</t>
  </si>
  <si>
    <t>0220070160</t>
  </si>
  <si>
    <t>0390002055</t>
  </si>
  <si>
    <t>0220070170</t>
  </si>
  <si>
    <t>0390002056</t>
  </si>
  <si>
    <t>0220070180</t>
  </si>
  <si>
    <t>0220070190</t>
  </si>
  <si>
    <t>0390002087</t>
  </si>
  <si>
    <t>Мероприятие: реализация мероприятий государственной программы Российской Федерации "Доступная среда" на 2011-2020 годы (реализация отдельных мероприятий государственных программ Кемеровской области)</t>
  </si>
  <si>
    <t>02200R0271</t>
  </si>
  <si>
    <t>02200R2090</t>
  </si>
  <si>
    <t>0220052090</t>
  </si>
  <si>
    <t>0220072980</t>
  </si>
  <si>
    <t>0220079530</t>
  </si>
  <si>
    <t>0230070210</t>
  </si>
  <si>
    <t>0230070220</t>
  </si>
  <si>
    <t>0230070230</t>
  </si>
  <si>
    <t>0230070240</t>
  </si>
  <si>
    <t>0230070250</t>
  </si>
  <si>
    <t>0230070260</t>
  </si>
  <si>
    <t>0230070270</t>
  </si>
  <si>
    <t>0230050270</t>
  </si>
  <si>
    <t>Мероприятие: реализация мероприятий Государственной программы Российской Федерации "Доступная среда" на 2011-2020 годы</t>
  </si>
  <si>
    <t>Мероприятие: реализация мероприятий Государственной программы Российской Федерации "Доступная среда" на 2011-2020 годы (реализация отдельных мероприятий государственных программ Кемеровской области)</t>
  </si>
  <si>
    <t>02300R0271</t>
  </si>
  <si>
    <t>0230052090</t>
  </si>
  <si>
    <t>02300R2090</t>
  </si>
  <si>
    <t>0240079520</t>
  </si>
  <si>
    <t>0240070280</t>
  </si>
  <si>
    <t>0250079531</t>
  </si>
  <si>
    <t>0250079533</t>
  </si>
  <si>
    <t>02500R0272</t>
  </si>
  <si>
    <t>А.С.Сергеев</t>
  </si>
  <si>
    <t>211</t>
  </si>
  <si>
    <t>0390002074</t>
  </si>
  <si>
    <t>0390002057</t>
  </si>
  <si>
    <t>0390002058</t>
  </si>
  <si>
    <t>0390002063</t>
  </si>
  <si>
    <t>0390002084</t>
  </si>
  <si>
    <t>0390002085</t>
  </si>
  <si>
    <t>168</t>
  </si>
  <si>
    <t>191</t>
  </si>
  <si>
    <t>0390000032</t>
  </si>
  <si>
    <t>0390000033</t>
  </si>
  <si>
    <t>0390000031</t>
  </si>
  <si>
    <t>Начальник департамента социальной защиты населения Кемеровской области</t>
  </si>
  <si>
    <t>Н.Г.Круглякова</t>
  </si>
  <si>
    <t>Реализация мероприятий государственной программы Российской Федерации «Доступная среда» на 2011 - 2020 годы (субсидии некоммерческим организациям, не являющимся государственными учреждениями Кемеровской области для организации социальных проектов, направленных на обеспечение безбарьерной среды жизнедеятельности, социальную адаптацию и интеграцию инвалидов и их семей)</t>
  </si>
  <si>
    <t>0210070130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</si>
</sst>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"/>
    <numFmt numFmtId="183" formatCode="#,##0.00_р_."/>
    <numFmt numFmtId="184" formatCode="#,##0.000_р_.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26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83" fontId="4" fillId="0" borderId="10" xfId="0" applyNumberFormat="1" applyFont="1" applyBorder="1" applyAlignment="1">
      <alignment/>
    </xf>
    <xf numFmtId="183" fontId="5" fillId="0" borderId="10" xfId="0" applyNumberFormat="1" applyFont="1" applyBorder="1" applyAlignment="1">
      <alignment/>
    </xf>
    <xf numFmtId="183" fontId="2" fillId="24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183" fontId="4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3" fontId="5" fillId="0" borderId="10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179" fontId="3" fillId="0" borderId="10" xfId="58" applyFont="1" applyBorder="1" applyAlignment="1">
      <alignment wrapText="1"/>
    </xf>
    <xf numFmtId="179" fontId="4" fillId="0" borderId="10" xfId="58" applyFont="1" applyFill="1" applyBorder="1" applyAlignment="1">
      <alignment/>
    </xf>
    <xf numFmtId="179" fontId="0" fillId="0" borderId="10" xfId="58" applyFont="1" applyBorder="1" applyAlignment="1">
      <alignment/>
    </xf>
    <xf numFmtId="179" fontId="2" fillId="0" borderId="10" xfId="58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179" fontId="2" fillId="0" borderId="10" xfId="58" applyFont="1" applyFill="1" applyBorder="1" applyAlignment="1">
      <alignment/>
    </xf>
    <xf numFmtId="49" fontId="25" fillId="0" borderId="10" xfId="0" applyNumberFormat="1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183" fontId="4" fillId="0" borderId="10" xfId="58" applyNumberFormat="1" applyFont="1" applyFill="1" applyBorder="1" applyAlignment="1">
      <alignment/>
    </xf>
    <xf numFmtId="183" fontId="2" fillId="0" borderId="10" xfId="58" applyNumberFormat="1" applyFont="1" applyFill="1" applyBorder="1" applyAlignment="1">
      <alignment/>
    </xf>
    <xf numFmtId="183" fontId="2" fillId="0" borderId="10" xfId="58" applyNumberFormat="1" applyFont="1" applyFill="1" applyBorder="1" applyAlignment="1">
      <alignment/>
    </xf>
    <xf numFmtId="0" fontId="0" fillId="0" borderId="12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left" wrapText="1"/>
    </xf>
    <xf numFmtId="0" fontId="0" fillId="0" borderId="11" xfId="0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179" fontId="0" fillId="0" borderId="11" xfId="58" applyFont="1" applyBorder="1" applyAlignment="1">
      <alignment horizontal="left" wrapText="1"/>
    </xf>
    <xf numFmtId="179" fontId="0" fillId="0" borderId="13" xfId="58" applyFont="1" applyBorder="1" applyAlignment="1">
      <alignment horizontal="left" wrapText="1"/>
    </xf>
    <xf numFmtId="179" fontId="0" fillId="0" borderId="12" xfId="58" applyFont="1" applyBorder="1" applyAlignment="1">
      <alignment horizontal="left" wrapText="1"/>
    </xf>
    <xf numFmtId="0" fontId="0" fillId="0" borderId="11" xfId="0" applyBorder="1" applyAlignment="1">
      <alignment horizontal="justify" wrapText="1"/>
    </xf>
    <xf numFmtId="0" fontId="7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justify" wrapText="1"/>
    </xf>
    <xf numFmtId="0" fontId="0" fillId="0" borderId="13" xfId="0" applyFont="1" applyFill="1" applyBorder="1" applyAlignment="1">
      <alignment horizontal="justify" wrapText="1"/>
    </xf>
    <xf numFmtId="0" fontId="0" fillId="0" borderId="1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0" fillId="0" borderId="11" xfId="0" applyNumberFormat="1" applyFont="1" applyBorder="1" applyAlignment="1">
      <alignment horizontal="justify" wrapText="1"/>
    </xf>
    <xf numFmtId="0" fontId="0" fillId="0" borderId="13" xfId="0" applyNumberFormat="1" applyFont="1" applyBorder="1" applyAlignment="1">
      <alignment horizontal="justify" wrapText="1"/>
    </xf>
    <xf numFmtId="0" fontId="0" fillId="0" borderId="12" xfId="0" applyNumberFormat="1" applyFont="1" applyBorder="1" applyAlignment="1">
      <alignment horizontal="justify" wrapText="1"/>
    </xf>
    <xf numFmtId="0" fontId="0" fillId="0" borderId="11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Fill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PageLayoutView="0" workbookViewId="0" topLeftCell="A71">
      <selection activeCell="C83" sqref="C83"/>
    </sheetView>
  </sheetViews>
  <sheetFormatPr defaultColWidth="9.140625" defaultRowHeight="12.75"/>
  <cols>
    <col min="1" max="1" width="45.140625" style="0" customWidth="1"/>
    <col min="2" max="2" width="23.7109375" style="0" customWidth="1"/>
    <col min="3" max="3" width="11.140625" style="0" customWidth="1"/>
    <col min="4" max="4" width="11.28125" style="0" customWidth="1"/>
    <col min="5" max="5" width="18.421875" style="0" customWidth="1"/>
    <col min="6" max="6" width="19.140625" style="0" customWidth="1"/>
    <col min="7" max="7" width="17.00390625" style="0" customWidth="1"/>
    <col min="8" max="8" width="11.57421875" style="0" customWidth="1"/>
  </cols>
  <sheetData>
    <row r="1" ht="12.75">
      <c r="G1" t="s">
        <v>4</v>
      </c>
    </row>
    <row r="2" spans="1:8" ht="18">
      <c r="A2" s="75" t="s">
        <v>0</v>
      </c>
      <c r="B2" s="75"/>
      <c r="C2" s="75"/>
      <c r="D2" s="75"/>
      <c r="E2" s="75"/>
      <c r="F2" s="75"/>
      <c r="G2" s="75"/>
      <c r="H2" s="75"/>
    </row>
    <row r="3" spans="1:8" ht="15" customHeight="1">
      <c r="A3" s="83" t="s">
        <v>15</v>
      </c>
      <c r="B3" s="83"/>
      <c r="C3" s="83"/>
      <c r="D3" s="83"/>
      <c r="E3" s="83"/>
      <c r="F3" s="83"/>
      <c r="G3" s="83"/>
      <c r="H3" s="83"/>
    </row>
    <row r="4" ht="3.75" customHeight="1" hidden="1"/>
    <row r="5" spans="1:8" ht="18" customHeight="1">
      <c r="A5" s="80" t="s">
        <v>77</v>
      </c>
      <c r="B5" s="80"/>
      <c r="C5" s="80"/>
      <c r="D5" s="80"/>
      <c r="E5" s="80"/>
      <c r="F5" s="80"/>
      <c r="G5" s="80"/>
      <c r="H5" s="80"/>
    </row>
    <row r="6" spans="1:8" ht="21.75" customHeight="1">
      <c r="A6" s="80" t="s">
        <v>78</v>
      </c>
      <c r="B6" s="80"/>
      <c r="C6" s="80"/>
      <c r="D6" s="80"/>
      <c r="E6" s="80"/>
      <c r="F6" s="80"/>
      <c r="G6" s="80"/>
      <c r="H6" s="80"/>
    </row>
    <row r="8" spans="1:8" ht="18" customHeight="1">
      <c r="A8" s="79" t="s">
        <v>5</v>
      </c>
      <c r="B8" s="79" t="s">
        <v>6</v>
      </c>
      <c r="C8" s="81" t="s">
        <v>16</v>
      </c>
      <c r="D8" s="81" t="s">
        <v>17</v>
      </c>
      <c r="E8" s="84" t="s">
        <v>18</v>
      </c>
      <c r="F8" s="84"/>
      <c r="G8" s="84"/>
      <c r="H8" s="84"/>
    </row>
    <row r="9" spans="1:8" ht="95.25" customHeight="1">
      <c r="A9" s="79"/>
      <c r="B9" s="79"/>
      <c r="C9" s="82"/>
      <c r="D9" s="82"/>
      <c r="E9" s="2" t="s">
        <v>1</v>
      </c>
      <c r="F9" s="2" t="s">
        <v>19</v>
      </c>
      <c r="G9" s="2" t="s">
        <v>20</v>
      </c>
      <c r="H9" s="2" t="s">
        <v>74</v>
      </c>
    </row>
    <row r="10" spans="1:8" ht="15">
      <c r="A10" s="20">
        <v>1</v>
      </c>
      <c r="B10" s="19">
        <v>2</v>
      </c>
      <c r="C10" s="21">
        <v>3</v>
      </c>
      <c r="D10" s="21">
        <v>4</v>
      </c>
      <c r="E10" s="2">
        <v>5</v>
      </c>
      <c r="F10" s="2">
        <v>6</v>
      </c>
      <c r="G10" s="2">
        <v>7</v>
      </c>
      <c r="H10" s="2">
        <v>8</v>
      </c>
    </row>
    <row r="11" spans="1:8" ht="27" customHeight="1">
      <c r="A11" s="76" t="s">
        <v>21</v>
      </c>
      <c r="B11" s="7" t="s">
        <v>7</v>
      </c>
      <c r="C11" s="7"/>
      <c r="D11" s="7"/>
      <c r="E11" s="9">
        <f>SUM(E12:E14)</f>
        <v>17943113.419999994</v>
      </c>
      <c r="F11" s="9">
        <f>SUM(F12:F14)</f>
        <v>17648969.5</v>
      </c>
      <c r="G11" s="9">
        <f>SUM(G12:G14)</f>
        <v>3954.06</v>
      </c>
      <c r="H11" s="24">
        <f>(F11-G11)/E11*100</f>
        <v>98.3386496366471</v>
      </c>
    </row>
    <row r="12" spans="1:8" ht="26.25" customHeight="1">
      <c r="A12" s="77"/>
      <c r="B12" s="7" t="s">
        <v>8</v>
      </c>
      <c r="C12" s="7"/>
      <c r="D12" s="7"/>
      <c r="E12" s="9">
        <f aca="true" t="shared" si="0" ref="E12:G13">E16+E124+E155+E189+E198</f>
        <v>14034186.099999998</v>
      </c>
      <c r="F12" s="9">
        <f t="shared" si="0"/>
        <v>13819077.049999999</v>
      </c>
      <c r="G12" s="9">
        <f t="shared" si="0"/>
        <v>3950.71</v>
      </c>
      <c r="H12" s="24">
        <f aca="true" t="shared" si="1" ref="H12:H72">(F12-G12)/E12*100</f>
        <v>98.43909893713038</v>
      </c>
    </row>
    <row r="13" spans="1:8" ht="27.75" customHeight="1">
      <c r="A13" s="77"/>
      <c r="B13" s="7" t="s">
        <v>9</v>
      </c>
      <c r="C13" s="7"/>
      <c r="D13" s="7"/>
      <c r="E13" s="9">
        <f t="shared" si="0"/>
        <v>3897482.4199999995</v>
      </c>
      <c r="F13" s="9">
        <f t="shared" si="0"/>
        <v>3819406.7400000007</v>
      </c>
      <c r="G13" s="9">
        <f t="shared" si="0"/>
        <v>3.35</v>
      </c>
      <c r="H13" s="24">
        <f t="shared" si="1"/>
        <v>97.99668038015169</v>
      </c>
    </row>
    <row r="14" spans="1:8" ht="109.5" customHeight="1">
      <c r="A14" s="78"/>
      <c r="B14" s="7" t="s">
        <v>62</v>
      </c>
      <c r="C14" s="7"/>
      <c r="D14" s="7"/>
      <c r="E14" s="9">
        <f>E126+E157</f>
        <v>11444.9</v>
      </c>
      <c r="F14" s="9">
        <f>F126+F157</f>
        <v>10485.71</v>
      </c>
      <c r="G14" s="9">
        <f>G126+G157</f>
        <v>0</v>
      </c>
      <c r="H14" s="24">
        <f t="shared" si="1"/>
        <v>91.61906176550254</v>
      </c>
    </row>
    <row r="15" spans="1:8" ht="26.25" customHeight="1">
      <c r="A15" s="63" t="s">
        <v>10</v>
      </c>
      <c r="B15" s="6" t="s">
        <v>7</v>
      </c>
      <c r="C15" s="23"/>
      <c r="D15" s="6"/>
      <c r="E15" s="10">
        <f>SUM(E16:E17)</f>
        <v>12786623.919999998</v>
      </c>
      <c r="F15" s="10">
        <f>SUM(F16:F17)</f>
        <v>12689677</v>
      </c>
      <c r="G15" s="10">
        <f>SUM(G16:G17)</f>
        <v>3898.66</v>
      </c>
      <c r="H15" s="24">
        <f t="shared" si="1"/>
        <v>99.21131973043907</v>
      </c>
    </row>
    <row r="16" spans="1:8" ht="29.25" customHeight="1">
      <c r="A16" s="64"/>
      <c r="B16" s="6" t="s">
        <v>8</v>
      </c>
      <c r="C16" s="23"/>
      <c r="D16" s="6"/>
      <c r="E16" s="10">
        <f>E19+E22+E25+E28+E31+E34+E37+E40+E43+E46+E49+E52+E55+E58+E61+E64+E67+E70+E73+E76+E79+E82+E88+E91+E94+E97+E100+E103+E106+E109+E112+E115</f>
        <v>8916837.6</v>
      </c>
      <c r="F16" s="10">
        <f>F19+F22+F25+F28+F31+F34+F37+F40+F43+F46+F49+F52+F55+F58+F61+F64+F67+F70+F73+F76+F79+F82+F88+F91+F94+F97+F100+F103+F106+F109+F112+F115</f>
        <v>8897964</v>
      </c>
      <c r="G16" s="10">
        <f>G19+G22+G25+G28+G31+G34+G37+G40+G43+G46+G49+G52+G55+G58+G61+G64+G67+G70+G73+G76+G79+G82+G88+G91+G94+G97+G100+G103+G106+G109+G112+G115</f>
        <v>3895.31</v>
      </c>
      <c r="H16" s="24">
        <f t="shared" si="1"/>
        <v>99.74465263335064</v>
      </c>
    </row>
    <row r="17" spans="1:8" ht="27.75" customHeight="1">
      <c r="A17" s="65"/>
      <c r="B17" s="6" t="s">
        <v>9</v>
      </c>
      <c r="C17" s="23"/>
      <c r="D17" s="6"/>
      <c r="E17" s="10">
        <f>E20+E23+E26+E29+E32+E35+E38+E41+E44+E47+E50+E53+E56+E59+E62+E65+E68+E71+E74+E77+E80+E83+E86+E89+E92+E95+E98+E101+E104+E107+E110+E113+E116+E122+E119</f>
        <v>3869786.3199999994</v>
      </c>
      <c r="F17" s="10">
        <f>F20+F23+F26+F29+F32+F35+F38+F41+F44+F47+F50+F53+F56+F59+F62+F65+F68+F71+F74+F77+F80+F83+F86+F89+F92+F95+F98+F101+F104+F107+F110+F113+F116+F122+F119</f>
        <v>3791713.0000000005</v>
      </c>
      <c r="G17" s="10">
        <f>G20+G23+G26+G29+G32+G35+G38+G41+G44+G47+G50+G53+G56+G59+G62+G65+G68+G71+G74+G77+G80+G83+G86+G89+G92+G95+G98+G101+G104+G107+G110+G113+G116+G122+G119</f>
        <v>3.35</v>
      </c>
      <c r="H17" s="24">
        <f t="shared" si="1"/>
        <v>97.98240358656291</v>
      </c>
    </row>
    <row r="18" spans="1:8" ht="26.25" customHeight="1">
      <c r="A18" s="52" t="s">
        <v>22</v>
      </c>
      <c r="B18" s="8" t="s">
        <v>7</v>
      </c>
      <c r="C18" s="22"/>
      <c r="D18" s="8"/>
      <c r="E18" s="15">
        <f>SUM(E19:E20)</f>
        <v>1240573.7</v>
      </c>
      <c r="F18" s="15">
        <f>SUM(F19:F20)</f>
        <v>1238154.56</v>
      </c>
      <c r="G18" s="15">
        <f>SUM(G19:G20)</f>
        <v>835.1</v>
      </c>
      <c r="H18" s="24">
        <f t="shared" si="1"/>
        <v>99.73768265440417</v>
      </c>
    </row>
    <row r="19" spans="1:8" ht="27" customHeight="1">
      <c r="A19" s="47"/>
      <c r="B19" s="8" t="s">
        <v>8</v>
      </c>
      <c r="C19" s="32" t="s">
        <v>79</v>
      </c>
      <c r="D19" s="32" t="s">
        <v>80</v>
      </c>
      <c r="E19" s="14">
        <f>1025714+7745+207114.7</f>
        <v>1240573.7</v>
      </c>
      <c r="F19" s="14">
        <f>205473.27+1024936.29+7745</f>
        <v>1238154.56</v>
      </c>
      <c r="G19" s="14">
        <v>835.1</v>
      </c>
      <c r="H19" s="24">
        <f t="shared" si="1"/>
        <v>99.73768265440417</v>
      </c>
    </row>
    <row r="20" spans="1:8" ht="34.5" customHeight="1">
      <c r="A20" s="48"/>
      <c r="B20" s="8" t="s">
        <v>9</v>
      </c>
      <c r="C20" s="22"/>
      <c r="D20" s="8"/>
      <c r="E20" s="14"/>
      <c r="F20" s="13"/>
      <c r="G20" s="13"/>
      <c r="H20" s="24"/>
    </row>
    <row r="21" spans="1:8" ht="50.25" customHeight="1">
      <c r="A21" s="52" t="s">
        <v>23</v>
      </c>
      <c r="B21" s="8" t="s">
        <v>7</v>
      </c>
      <c r="C21" s="22"/>
      <c r="D21" s="8"/>
      <c r="E21" s="15">
        <f>SUM(E22:E23)</f>
        <v>59016</v>
      </c>
      <c r="F21" s="15">
        <f>SUM(F22:F23)</f>
        <v>58086.99</v>
      </c>
      <c r="G21" s="15">
        <f>SUM(G22:G23)</f>
        <v>66.2</v>
      </c>
      <c r="H21" s="24">
        <f t="shared" si="1"/>
        <v>98.31366070218246</v>
      </c>
    </row>
    <row r="22" spans="1:8" ht="18.75" customHeight="1">
      <c r="A22" s="47"/>
      <c r="B22" s="8" t="s">
        <v>8</v>
      </c>
      <c r="C22" s="32" t="s">
        <v>81</v>
      </c>
      <c r="D22" s="32" t="s">
        <v>82</v>
      </c>
      <c r="E22" s="29">
        <v>59016</v>
      </c>
      <c r="F22" s="11">
        <f>52978.56+4847.75+260.68</f>
        <v>58086.99</v>
      </c>
      <c r="G22" s="11">
        <v>66.2</v>
      </c>
      <c r="H22" s="24">
        <f t="shared" si="1"/>
        <v>98.31366070218246</v>
      </c>
    </row>
    <row r="23" spans="1:8" ht="99.75" customHeight="1">
      <c r="A23" s="48"/>
      <c r="B23" s="8" t="s">
        <v>9</v>
      </c>
      <c r="C23" s="22"/>
      <c r="D23" s="8"/>
      <c r="E23" s="14"/>
      <c r="F23" s="13"/>
      <c r="G23" s="13"/>
      <c r="H23" s="24"/>
    </row>
    <row r="24" spans="1:8" ht="21.75" customHeight="1">
      <c r="A24" s="52" t="s">
        <v>24</v>
      </c>
      <c r="B24" s="8" t="s">
        <v>7</v>
      </c>
      <c r="C24" s="22"/>
      <c r="D24" s="8"/>
      <c r="E24" s="15">
        <f>SUM(E25:E26)</f>
        <v>157508.2</v>
      </c>
      <c r="F24" s="15">
        <f>SUM(F25:F26)</f>
        <v>157346.18</v>
      </c>
      <c r="G24" s="15">
        <f>SUM(G25:G26)</f>
        <v>34.5</v>
      </c>
      <c r="H24" s="24">
        <f t="shared" si="1"/>
        <v>99.87523189268876</v>
      </c>
    </row>
    <row r="25" spans="1:8" ht="18.75" customHeight="1">
      <c r="A25" s="47"/>
      <c r="B25" s="8" t="s">
        <v>8</v>
      </c>
      <c r="C25" s="32" t="s">
        <v>83</v>
      </c>
      <c r="D25" s="32" t="s">
        <v>84</v>
      </c>
      <c r="E25" s="14">
        <v>157508.2</v>
      </c>
      <c r="F25" s="14">
        <f>141469.71+5273.23+10603.24</f>
        <v>157346.18</v>
      </c>
      <c r="G25" s="14">
        <v>34.5</v>
      </c>
      <c r="H25" s="24">
        <f t="shared" si="1"/>
        <v>99.87523189268876</v>
      </c>
    </row>
    <row r="26" spans="1:8" ht="72" customHeight="1">
      <c r="A26" s="48"/>
      <c r="B26" s="8" t="s">
        <v>9</v>
      </c>
      <c r="C26" s="22"/>
      <c r="D26" s="8"/>
      <c r="E26" s="14"/>
      <c r="F26" s="13"/>
      <c r="G26" s="13"/>
      <c r="H26" s="24"/>
    </row>
    <row r="27" spans="1:8" ht="21" customHeight="1">
      <c r="A27" s="52" t="s">
        <v>25</v>
      </c>
      <c r="B27" s="8" t="s">
        <v>7</v>
      </c>
      <c r="C27" s="22"/>
      <c r="D27" s="8"/>
      <c r="E27" s="15">
        <f>SUM(E28:E29)</f>
        <v>29003</v>
      </c>
      <c r="F27" s="15">
        <f>SUM(F28:F29)</f>
        <v>28333.26</v>
      </c>
      <c r="G27" s="15">
        <f>SUM(G28:G29)</f>
        <v>68.73</v>
      </c>
      <c r="H27" s="24">
        <f t="shared" si="1"/>
        <v>97.45381512257353</v>
      </c>
    </row>
    <row r="28" spans="1:8" ht="18.75" customHeight="1">
      <c r="A28" s="47"/>
      <c r="B28" s="8" t="s">
        <v>8</v>
      </c>
      <c r="C28" s="32" t="s">
        <v>85</v>
      </c>
      <c r="D28" s="39" t="s">
        <v>164</v>
      </c>
      <c r="E28" s="14">
        <v>29003</v>
      </c>
      <c r="F28" s="14">
        <v>28333.26</v>
      </c>
      <c r="G28" s="14">
        <v>68.73</v>
      </c>
      <c r="H28" s="24">
        <f t="shared" si="1"/>
        <v>97.45381512257353</v>
      </c>
    </row>
    <row r="29" spans="1:8" ht="29.25" customHeight="1">
      <c r="A29" s="48"/>
      <c r="B29" s="8" t="s">
        <v>9</v>
      </c>
      <c r="C29" s="22"/>
      <c r="D29" s="8"/>
      <c r="E29" s="14"/>
      <c r="F29" s="13"/>
      <c r="G29" s="13"/>
      <c r="H29" s="24"/>
    </row>
    <row r="30" spans="1:8" ht="21.75" customHeight="1">
      <c r="A30" s="52" t="s">
        <v>26</v>
      </c>
      <c r="B30" s="8" t="s">
        <v>7</v>
      </c>
      <c r="C30" s="22"/>
      <c r="D30" s="8"/>
      <c r="E30" s="15">
        <f>SUM(E31:E32)</f>
        <v>603624</v>
      </c>
      <c r="F30" s="15">
        <f>SUM(F31:F32)</f>
        <v>601115.0800000001</v>
      </c>
      <c r="G30" s="15">
        <f>SUM(G31:G32)</f>
        <v>793.7</v>
      </c>
      <c r="H30" s="24">
        <f t="shared" si="1"/>
        <v>99.45286801054964</v>
      </c>
    </row>
    <row r="31" spans="1:8" ht="18.75" customHeight="1">
      <c r="A31" s="47"/>
      <c r="B31" s="8" t="s">
        <v>8</v>
      </c>
      <c r="C31" s="32" t="s">
        <v>86</v>
      </c>
      <c r="D31" s="32" t="s">
        <v>87</v>
      </c>
      <c r="E31" s="14">
        <v>603624</v>
      </c>
      <c r="F31" s="14">
        <f>569181.56+8731.97+23201.55</f>
        <v>601115.0800000001</v>
      </c>
      <c r="G31" s="14">
        <v>793.7</v>
      </c>
      <c r="H31" s="24">
        <f t="shared" si="1"/>
        <v>99.45286801054964</v>
      </c>
    </row>
    <row r="32" spans="1:8" ht="31.5" customHeight="1">
      <c r="A32" s="48"/>
      <c r="B32" s="8" t="s">
        <v>9</v>
      </c>
      <c r="C32" s="22"/>
      <c r="D32" s="8"/>
      <c r="E32" s="14"/>
      <c r="F32" s="13"/>
      <c r="G32" s="13"/>
      <c r="H32" s="24"/>
    </row>
    <row r="33" spans="1:8" ht="21" customHeight="1">
      <c r="A33" s="52" t="s">
        <v>27</v>
      </c>
      <c r="B33" s="8" t="s">
        <v>7</v>
      </c>
      <c r="C33" s="22"/>
      <c r="D33" s="8"/>
      <c r="E33" s="15">
        <f>SUM(E34:E35)</f>
        <v>194567.8</v>
      </c>
      <c r="F33" s="15">
        <f>SUM(F34:F35)</f>
        <v>194513.6</v>
      </c>
      <c r="G33" s="15">
        <f>SUM(G34:G35)</f>
        <v>29.31</v>
      </c>
      <c r="H33" s="24">
        <f t="shared" si="1"/>
        <v>99.95707922893718</v>
      </c>
    </row>
    <row r="34" spans="1:8" ht="18.75" customHeight="1">
      <c r="A34" s="47"/>
      <c r="B34" s="8" t="s">
        <v>8</v>
      </c>
      <c r="C34" s="32" t="s">
        <v>88</v>
      </c>
      <c r="D34" s="39" t="s">
        <v>167</v>
      </c>
      <c r="E34" s="14">
        <v>194567.8</v>
      </c>
      <c r="F34" s="14">
        <v>194513.6</v>
      </c>
      <c r="G34" s="14">
        <v>29.31</v>
      </c>
      <c r="H34" s="24">
        <f t="shared" si="1"/>
        <v>99.95707922893718</v>
      </c>
    </row>
    <row r="35" spans="1:8" ht="32.25" customHeight="1">
      <c r="A35" s="48"/>
      <c r="B35" s="8" t="s">
        <v>9</v>
      </c>
      <c r="C35" s="22"/>
      <c r="D35" s="8"/>
      <c r="E35" s="14"/>
      <c r="F35" s="14"/>
      <c r="G35" s="14"/>
      <c r="H35" s="24"/>
    </row>
    <row r="36" spans="1:8" ht="21" customHeight="1">
      <c r="A36" s="85" t="s">
        <v>28</v>
      </c>
      <c r="B36" s="8" t="s">
        <v>7</v>
      </c>
      <c r="C36" s="22"/>
      <c r="D36" s="8"/>
      <c r="E36" s="15">
        <f>SUM(E37:E38)</f>
        <v>1888.1</v>
      </c>
      <c r="F36" s="15">
        <f>SUM(F37:F38)</f>
        <v>1887.94</v>
      </c>
      <c r="G36" s="15">
        <f>SUM(G37:G38)</f>
        <v>0</v>
      </c>
      <c r="H36" s="24">
        <f t="shared" si="1"/>
        <v>99.99152587257032</v>
      </c>
    </row>
    <row r="37" spans="1:8" ht="21" customHeight="1">
      <c r="A37" s="86"/>
      <c r="B37" s="8" t="s">
        <v>8</v>
      </c>
      <c r="C37" s="32" t="s">
        <v>89</v>
      </c>
      <c r="D37" s="8"/>
      <c r="E37" s="14">
        <v>1888.1</v>
      </c>
      <c r="F37" s="14">
        <v>1887.94</v>
      </c>
      <c r="G37" s="14"/>
      <c r="H37" s="24">
        <f t="shared" si="1"/>
        <v>99.99152587257032</v>
      </c>
    </row>
    <row r="38" spans="1:8" ht="78.75" customHeight="1">
      <c r="A38" s="87"/>
      <c r="B38" s="8" t="s">
        <v>9</v>
      </c>
      <c r="C38" s="22"/>
      <c r="D38" s="8"/>
      <c r="E38" s="14"/>
      <c r="F38" s="13"/>
      <c r="G38" s="13"/>
      <c r="H38" s="24"/>
    </row>
    <row r="39" spans="1:8" ht="19.5" customHeight="1">
      <c r="A39" s="52" t="s">
        <v>29</v>
      </c>
      <c r="B39" s="8" t="s">
        <v>7</v>
      </c>
      <c r="C39" s="22"/>
      <c r="D39" s="8"/>
      <c r="E39" s="15">
        <f>SUM(E40:E41)</f>
        <v>38098.3</v>
      </c>
      <c r="F39" s="15">
        <f>SUM(F40:F41)</f>
        <v>37693.240000000005</v>
      </c>
      <c r="G39" s="12">
        <f>SUM(G40:G41)</f>
        <v>86.2</v>
      </c>
      <c r="H39" s="24">
        <f t="shared" si="1"/>
        <v>98.71054613985403</v>
      </c>
    </row>
    <row r="40" spans="1:8" ht="18.75" customHeight="1">
      <c r="A40" s="47"/>
      <c r="B40" s="8" t="s">
        <v>8</v>
      </c>
      <c r="C40" s="32" t="s">
        <v>90</v>
      </c>
      <c r="D40" s="32" t="s">
        <v>91</v>
      </c>
      <c r="E40" s="14">
        <v>38098.3</v>
      </c>
      <c r="F40" s="14">
        <f>24148.83+118.82+13425.59</f>
        <v>37693.240000000005</v>
      </c>
      <c r="G40" s="13">
        <v>86.2</v>
      </c>
      <c r="H40" s="24">
        <f t="shared" si="1"/>
        <v>98.71054613985403</v>
      </c>
    </row>
    <row r="41" spans="1:8" ht="38.25" customHeight="1">
      <c r="A41" s="48"/>
      <c r="B41" s="8" t="s">
        <v>9</v>
      </c>
      <c r="C41" s="22"/>
      <c r="D41" s="8"/>
      <c r="E41" s="14"/>
      <c r="F41" s="13"/>
      <c r="G41" s="13"/>
      <c r="H41" s="24"/>
    </row>
    <row r="42" spans="1:8" ht="18.75" customHeight="1">
      <c r="A42" s="52" t="s">
        <v>30</v>
      </c>
      <c r="B42" s="8" t="s">
        <v>7</v>
      </c>
      <c r="C42" s="22"/>
      <c r="D42" s="8"/>
      <c r="E42" s="15">
        <f>SUM(E43:E44)</f>
        <v>490.1</v>
      </c>
      <c r="F42" s="15">
        <f>SUM(F43:F44)</f>
        <v>454.74</v>
      </c>
      <c r="G42" s="15">
        <f>SUM(G43:G44)</f>
        <v>0.05</v>
      </c>
      <c r="H42" s="24">
        <f t="shared" si="1"/>
        <v>92.77494388900223</v>
      </c>
    </row>
    <row r="43" spans="1:8" ht="18.75" customHeight="1">
      <c r="A43" s="73"/>
      <c r="B43" s="8" t="s">
        <v>8</v>
      </c>
      <c r="C43" s="32" t="s">
        <v>92</v>
      </c>
      <c r="D43" s="39" t="s">
        <v>93</v>
      </c>
      <c r="E43" s="14">
        <v>490.1</v>
      </c>
      <c r="F43" s="14">
        <v>454.74</v>
      </c>
      <c r="G43" s="14">
        <v>0.05</v>
      </c>
      <c r="H43" s="24">
        <f t="shared" si="1"/>
        <v>92.77494388900223</v>
      </c>
    </row>
    <row r="44" spans="1:8" ht="43.5" customHeight="1">
      <c r="A44" s="74"/>
      <c r="B44" s="8" t="s">
        <v>9</v>
      </c>
      <c r="C44" s="22"/>
      <c r="D44" s="8"/>
      <c r="E44" s="14"/>
      <c r="F44" s="13"/>
      <c r="G44" s="13"/>
      <c r="H44" s="24"/>
    </row>
    <row r="45" spans="1:8" ht="18.75" customHeight="1">
      <c r="A45" s="52" t="s">
        <v>94</v>
      </c>
      <c r="B45" s="8" t="s">
        <v>7</v>
      </c>
      <c r="C45" s="22"/>
      <c r="D45" s="8"/>
      <c r="E45" s="15">
        <f>SUM(E46:E47)</f>
        <v>833927</v>
      </c>
      <c r="F45" s="15">
        <f>SUM(F46:F47)</f>
        <v>833391.74</v>
      </c>
      <c r="G45" s="15">
        <f>SUM(G46:G47)</f>
        <v>320.43</v>
      </c>
      <c r="H45" s="24">
        <f t="shared" si="1"/>
        <v>99.89739029915089</v>
      </c>
    </row>
    <row r="46" spans="1:8" ht="18.75" customHeight="1">
      <c r="A46" s="47"/>
      <c r="B46" s="8" t="s">
        <v>8</v>
      </c>
      <c r="C46" s="32" t="s">
        <v>95</v>
      </c>
      <c r="D46" s="39" t="s">
        <v>96</v>
      </c>
      <c r="E46" s="14">
        <v>833927</v>
      </c>
      <c r="F46" s="14">
        <v>833391.74</v>
      </c>
      <c r="G46" s="14">
        <v>320.43</v>
      </c>
      <c r="H46" s="24">
        <f t="shared" si="1"/>
        <v>99.89739029915089</v>
      </c>
    </row>
    <row r="47" spans="1:8" ht="26.25" customHeight="1">
      <c r="A47" s="48"/>
      <c r="B47" s="8" t="s">
        <v>9</v>
      </c>
      <c r="C47" s="22"/>
      <c r="D47" s="8"/>
      <c r="E47" s="14"/>
      <c r="F47" s="13"/>
      <c r="G47" s="13"/>
      <c r="H47" s="24"/>
    </row>
    <row r="48" spans="1:8" ht="18.75" customHeight="1">
      <c r="A48" s="52" t="s">
        <v>31</v>
      </c>
      <c r="B48" s="8" t="s">
        <v>7</v>
      </c>
      <c r="C48" s="22"/>
      <c r="D48" s="8"/>
      <c r="E48" s="15">
        <f>SUM(E49:E50)</f>
        <v>347612.3</v>
      </c>
      <c r="F48" s="15">
        <f>SUM(F49:F50)</f>
        <v>347005.01</v>
      </c>
      <c r="G48" s="15">
        <f>SUM(G49:G50)</f>
        <v>465.4</v>
      </c>
      <c r="H48" s="24">
        <f t="shared" si="1"/>
        <v>99.69141195521563</v>
      </c>
    </row>
    <row r="49" spans="1:8" ht="18.75" customHeight="1">
      <c r="A49" s="47"/>
      <c r="B49" s="8" t="s">
        <v>8</v>
      </c>
      <c r="C49" s="32" t="s">
        <v>97</v>
      </c>
      <c r="D49" s="32" t="s">
        <v>91</v>
      </c>
      <c r="E49" s="14">
        <v>347612.3</v>
      </c>
      <c r="F49" s="14">
        <f>205164.04+309.67+141531.3</f>
        <v>347005.01</v>
      </c>
      <c r="G49" s="14">
        <v>465.4</v>
      </c>
      <c r="H49" s="24">
        <f t="shared" si="1"/>
        <v>99.69141195521563</v>
      </c>
    </row>
    <row r="50" spans="1:8" ht="28.5" customHeight="1">
      <c r="A50" s="48"/>
      <c r="B50" s="8" t="s">
        <v>9</v>
      </c>
      <c r="C50" s="22"/>
      <c r="D50" s="8"/>
      <c r="E50" s="14"/>
      <c r="F50" s="13"/>
      <c r="G50" s="13"/>
      <c r="H50" s="24"/>
    </row>
    <row r="51" spans="1:8" ht="18.75" customHeight="1">
      <c r="A51" s="52" t="s">
        <v>32</v>
      </c>
      <c r="B51" s="8" t="s">
        <v>7</v>
      </c>
      <c r="C51" s="22"/>
      <c r="D51" s="8"/>
      <c r="E51" s="15">
        <f>SUM(E52:E53)</f>
        <v>969375</v>
      </c>
      <c r="F51" s="15">
        <f>SUM(F52:F53)</f>
        <v>963313.65</v>
      </c>
      <c r="G51" s="12">
        <f>SUM(G52:G53)</f>
        <v>263.3</v>
      </c>
      <c r="H51" s="24">
        <f t="shared" si="1"/>
        <v>99.34755383623468</v>
      </c>
    </row>
    <row r="52" spans="1:8" ht="18.75" customHeight="1">
      <c r="A52" s="47"/>
      <c r="B52" s="8" t="s">
        <v>8</v>
      </c>
      <c r="C52" s="32" t="s">
        <v>98</v>
      </c>
      <c r="D52" s="32" t="s">
        <v>99</v>
      </c>
      <c r="E52" s="14">
        <v>969375</v>
      </c>
      <c r="F52" s="14">
        <v>963313.65</v>
      </c>
      <c r="G52" s="13">
        <v>263.3</v>
      </c>
      <c r="H52" s="24">
        <f t="shared" si="1"/>
        <v>99.34755383623468</v>
      </c>
    </row>
    <row r="53" spans="1:8" ht="30" customHeight="1">
      <c r="A53" s="48"/>
      <c r="B53" s="8" t="s">
        <v>9</v>
      </c>
      <c r="C53" s="22"/>
      <c r="D53" s="8"/>
      <c r="E53" s="14"/>
      <c r="F53" s="13"/>
      <c r="G53" s="13"/>
      <c r="H53" s="24"/>
    </row>
    <row r="54" spans="1:8" ht="18.75" customHeight="1">
      <c r="A54" s="52" t="s">
        <v>33</v>
      </c>
      <c r="B54" s="8" t="s">
        <v>7</v>
      </c>
      <c r="C54" s="22"/>
      <c r="D54" s="8"/>
      <c r="E54" s="15">
        <f>SUM(E55:E56)</f>
        <v>797079</v>
      </c>
      <c r="F54" s="15">
        <f>SUM(F55:F56)</f>
        <v>796766.37</v>
      </c>
      <c r="G54" s="15">
        <f>SUM(G55:G56)</f>
        <v>11.1</v>
      </c>
      <c r="H54" s="24">
        <f t="shared" si="1"/>
        <v>99.95938545614675</v>
      </c>
    </row>
    <row r="55" spans="1:8" ht="18.75" customHeight="1">
      <c r="A55" s="47"/>
      <c r="B55" s="8" t="s">
        <v>8</v>
      </c>
      <c r="C55" s="32" t="s">
        <v>100</v>
      </c>
      <c r="D55" s="32" t="s">
        <v>101</v>
      </c>
      <c r="E55" s="14">
        <v>797079</v>
      </c>
      <c r="F55" s="14">
        <v>796766.37</v>
      </c>
      <c r="G55" s="14">
        <v>11.1</v>
      </c>
      <c r="H55" s="24">
        <f t="shared" si="1"/>
        <v>99.95938545614675</v>
      </c>
    </row>
    <row r="56" spans="1:8" ht="30" customHeight="1">
      <c r="A56" s="48"/>
      <c r="B56" s="8" t="s">
        <v>9</v>
      </c>
      <c r="C56" s="22"/>
      <c r="D56" s="8"/>
      <c r="E56" s="14"/>
      <c r="F56" s="13"/>
      <c r="G56" s="13"/>
      <c r="H56" s="24"/>
    </row>
    <row r="57" spans="1:8" ht="18.75" customHeight="1">
      <c r="A57" s="52" t="s">
        <v>34</v>
      </c>
      <c r="B57" s="8" t="s">
        <v>7</v>
      </c>
      <c r="C57" s="22"/>
      <c r="D57" s="8"/>
      <c r="E57" s="15">
        <f>SUM(E58:E59)</f>
        <v>2102</v>
      </c>
      <c r="F57" s="15">
        <f>SUM(F58:F59)</f>
        <v>2080.88</v>
      </c>
      <c r="G57" s="15">
        <f>SUM(G58:G59)</f>
        <v>0.4</v>
      </c>
      <c r="H57" s="24">
        <f t="shared" si="1"/>
        <v>98.97621313035204</v>
      </c>
    </row>
    <row r="58" spans="1:8" ht="18.75" customHeight="1">
      <c r="A58" s="47"/>
      <c r="B58" s="8" t="s">
        <v>8</v>
      </c>
      <c r="C58" s="32" t="s">
        <v>102</v>
      </c>
      <c r="D58" s="32" t="s">
        <v>103</v>
      </c>
      <c r="E58" s="14">
        <v>2102</v>
      </c>
      <c r="F58" s="14">
        <v>2080.88</v>
      </c>
      <c r="G58" s="14">
        <v>0.4</v>
      </c>
      <c r="H58" s="24">
        <f t="shared" si="1"/>
        <v>98.97621313035204</v>
      </c>
    </row>
    <row r="59" spans="1:8" ht="30.75" customHeight="1">
      <c r="A59" s="48"/>
      <c r="B59" s="8" t="s">
        <v>9</v>
      </c>
      <c r="C59" s="22"/>
      <c r="D59" s="8"/>
      <c r="E59" s="14"/>
      <c r="F59" s="13"/>
      <c r="G59" s="13"/>
      <c r="H59" s="24"/>
    </row>
    <row r="60" spans="1:8" ht="49.5" customHeight="1">
      <c r="A60" s="52" t="s">
        <v>35</v>
      </c>
      <c r="B60" s="8" t="s">
        <v>7</v>
      </c>
      <c r="C60" s="22"/>
      <c r="D60" s="8"/>
      <c r="E60" s="15">
        <f>SUM(E61:E62)</f>
        <v>96</v>
      </c>
      <c r="F60" s="15">
        <f>SUM(F61:F62)</f>
        <v>92.37</v>
      </c>
      <c r="G60" s="15">
        <f>SUM(G61:G62)</f>
        <v>0.1</v>
      </c>
      <c r="H60" s="24">
        <f t="shared" si="1"/>
        <v>96.11458333333334</v>
      </c>
    </row>
    <row r="61" spans="1:8" ht="18.75" customHeight="1">
      <c r="A61" s="47"/>
      <c r="B61" s="8" t="s">
        <v>8</v>
      </c>
      <c r="C61" s="32" t="s">
        <v>104</v>
      </c>
      <c r="D61" s="39" t="s">
        <v>165</v>
      </c>
      <c r="E61" s="14">
        <v>96</v>
      </c>
      <c r="F61" s="14">
        <v>92.37</v>
      </c>
      <c r="G61" s="14">
        <v>0.1</v>
      </c>
      <c r="H61" s="24">
        <f t="shared" si="1"/>
        <v>96.11458333333334</v>
      </c>
    </row>
    <row r="62" spans="1:8" ht="84" customHeight="1">
      <c r="A62" s="48"/>
      <c r="B62" s="8" t="s">
        <v>9</v>
      </c>
      <c r="C62" s="22"/>
      <c r="D62" s="8"/>
      <c r="E62" s="14"/>
      <c r="F62" s="13"/>
      <c r="G62" s="13"/>
      <c r="H62" s="24"/>
    </row>
    <row r="63" spans="1:8" ht="24" customHeight="1">
      <c r="A63" s="52" t="s">
        <v>36</v>
      </c>
      <c r="B63" s="8" t="s">
        <v>7</v>
      </c>
      <c r="C63" s="22"/>
      <c r="D63" s="8"/>
      <c r="E63" s="15">
        <f>SUM(E64:E65)</f>
        <v>10955</v>
      </c>
      <c r="F63" s="15">
        <f>SUM(F64:F65)</f>
        <v>10919.77</v>
      </c>
      <c r="G63" s="15">
        <f>SUM(G64:G65)</f>
        <v>3.8</v>
      </c>
      <c r="H63" s="24">
        <f t="shared" si="1"/>
        <v>99.64372432679143</v>
      </c>
    </row>
    <row r="64" spans="1:8" ht="18.75" customHeight="1">
      <c r="A64" s="47"/>
      <c r="B64" s="8" t="s">
        <v>8</v>
      </c>
      <c r="C64" s="32" t="s">
        <v>105</v>
      </c>
      <c r="D64" s="32" t="s">
        <v>106</v>
      </c>
      <c r="E64" s="14">
        <v>10955</v>
      </c>
      <c r="F64" s="14">
        <v>10919.77</v>
      </c>
      <c r="G64" s="14">
        <v>3.8</v>
      </c>
      <c r="H64" s="24">
        <f t="shared" si="1"/>
        <v>99.64372432679143</v>
      </c>
    </row>
    <row r="65" spans="1:8" ht="55.5" customHeight="1">
      <c r="A65" s="48"/>
      <c r="B65" s="8" t="s">
        <v>9</v>
      </c>
      <c r="C65" s="22"/>
      <c r="D65" s="8"/>
      <c r="E65" s="14"/>
      <c r="F65" s="14"/>
      <c r="G65" s="14"/>
      <c r="H65" s="24"/>
    </row>
    <row r="66" spans="1:8" ht="21" customHeight="1">
      <c r="A66" s="52" t="s">
        <v>37</v>
      </c>
      <c r="B66" s="8" t="s">
        <v>7</v>
      </c>
      <c r="C66" s="22"/>
      <c r="D66" s="8"/>
      <c r="E66" s="15">
        <f>SUM(E67:E68)</f>
        <v>13121</v>
      </c>
      <c r="F66" s="15">
        <f>SUM(F67:F68)</f>
        <v>13025.07</v>
      </c>
      <c r="G66" s="15">
        <f>SUM(G67:G68)</f>
        <v>2.5</v>
      </c>
      <c r="H66" s="24">
        <f t="shared" si="1"/>
        <v>99.24982851916775</v>
      </c>
    </row>
    <row r="67" spans="1:8" ht="18.75" customHeight="1">
      <c r="A67" s="47"/>
      <c r="B67" s="8" t="s">
        <v>8</v>
      </c>
      <c r="C67" s="32" t="s">
        <v>107</v>
      </c>
      <c r="D67" s="32" t="s">
        <v>108</v>
      </c>
      <c r="E67" s="14">
        <v>13121</v>
      </c>
      <c r="F67" s="14">
        <v>13025.07</v>
      </c>
      <c r="G67" s="14">
        <v>2.5</v>
      </c>
      <c r="H67" s="24">
        <f t="shared" si="1"/>
        <v>99.24982851916775</v>
      </c>
    </row>
    <row r="68" spans="1:8" ht="30.75" customHeight="1">
      <c r="A68" s="48"/>
      <c r="B68" s="8" t="s">
        <v>9</v>
      </c>
      <c r="C68" s="22"/>
      <c r="D68" s="8"/>
      <c r="E68" s="14"/>
      <c r="F68" s="14"/>
      <c r="G68" s="14"/>
      <c r="H68" s="24"/>
    </row>
    <row r="69" spans="1:8" ht="24.75" customHeight="1">
      <c r="A69" s="52" t="s">
        <v>38</v>
      </c>
      <c r="B69" s="8" t="s">
        <v>7</v>
      </c>
      <c r="C69" s="22"/>
      <c r="D69" s="8"/>
      <c r="E69" s="15">
        <f>SUM(E70:E71)</f>
        <v>2927803.3</v>
      </c>
      <c r="F69" s="15">
        <f>SUM(F70:F71)</f>
        <v>2924076.19</v>
      </c>
      <c r="G69" s="15">
        <f>SUM(G70:G71)</f>
        <v>514.1</v>
      </c>
      <c r="H69" s="24">
        <f t="shared" si="1"/>
        <v>99.85514020016304</v>
      </c>
    </row>
    <row r="70" spans="1:8" ht="18.75" customHeight="1">
      <c r="A70" s="47"/>
      <c r="B70" s="8" t="s">
        <v>8</v>
      </c>
      <c r="C70" s="32" t="s">
        <v>109</v>
      </c>
      <c r="D70" s="32" t="s">
        <v>110</v>
      </c>
      <c r="E70" s="14">
        <v>2927803.3</v>
      </c>
      <c r="F70" s="14">
        <v>2924076.19</v>
      </c>
      <c r="G70" s="14">
        <v>514.1</v>
      </c>
      <c r="H70" s="24">
        <f t="shared" si="1"/>
        <v>99.85514020016304</v>
      </c>
    </row>
    <row r="71" spans="1:8" ht="70.5" customHeight="1">
      <c r="A71" s="48"/>
      <c r="B71" s="8" t="s">
        <v>9</v>
      </c>
      <c r="C71" s="22"/>
      <c r="D71" s="8"/>
      <c r="E71" s="15"/>
      <c r="F71" s="15"/>
      <c r="G71" s="15"/>
      <c r="H71" s="24"/>
    </row>
    <row r="72" spans="1:8" ht="21.75" customHeight="1">
      <c r="A72" s="52" t="s">
        <v>39</v>
      </c>
      <c r="B72" s="8" t="s">
        <v>7</v>
      </c>
      <c r="C72" s="22"/>
      <c r="D72" s="8"/>
      <c r="E72" s="15">
        <f>SUM(E73:E74)</f>
        <v>43119</v>
      </c>
      <c r="F72" s="15">
        <f>SUM(F73:F74)</f>
        <v>42832.79</v>
      </c>
      <c r="G72" s="15">
        <f>SUM(G73:G74)</f>
        <v>400.35</v>
      </c>
      <c r="H72" s="24">
        <f t="shared" si="1"/>
        <v>98.4077552818943</v>
      </c>
    </row>
    <row r="73" spans="1:8" ht="18.75" customHeight="1">
      <c r="A73" s="47"/>
      <c r="B73" s="8" t="s">
        <v>8</v>
      </c>
      <c r="C73" s="32" t="s">
        <v>111</v>
      </c>
      <c r="D73" s="39" t="s">
        <v>166</v>
      </c>
      <c r="E73" s="14">
        <v>43119</v>
      </c>
      <c r="F73" s="14">
        <v>42832.79</v>
      </c>
      <c r="G73" s="14">
        <v>400.35</v>
      </c>
      <c r="H73" s="24">
        <f aca="true" t="shared" si="2" ref="H73:H139">(F73-G73)/E73*100</f>
        <v>98.4077552818943</v>
      </c>
    </row>
    <row r="74" spans="1:8" ht="39" customHeight="1">
      <c r="A74" s="48"/>
      <c r="B74" s="8" t="s">
        <v>9</v>
      </c>
      <c r="C74" s="22"/>
      <c r="D74" s="8"/>
      <c r="E74" s="14"/>
      <c r="F74" s="14"/>
      <c r="G74" s="14"/>
      <c r="H74" s="24"/>
    </row>
    <row r="75" spans="1:8" ht="22.5" customHeight="1">
      <c r="A75" s="52" t="s">
        <v>40</v>
      </c>
      <c r="B75" s="8" t="s">
        <v>7</v>
      </c>
      <c r="C75" s="22"/>
      <c r="D75" s="8"/>
      <c r="E75" s="15">
        <f>SUM(E76:E77)</f>
        <v>4000</v>
      </c>
      <c r="F75" s="15">
        <f>SUM(F76:F77)</f>
        <v>3999.24</v>
      </c>
      <c r="G75" s="15">
        <f>SUM(G76:G77)</f>
        <v>0</v>
      </c>
      <c r="H75" s="24">
        <f t="shared" si="2"/>
        <v>99.981</v>
      </c>
    </row>
    <row r="76" spans="1:8" ht="18.75" customHeight="1">
      <c r="A76" s="47"/>
      <c r="B76" s="8" t="s">
        <v>8</v>
      </c>
      <c r="C76" s="32" t="s">
        <v>112</v>
      </c>
      <c r="D76" s="8"/>
      <c r="E76" s="14">
        <v>4000</v>
      </c>
      <c r="F76" s="14">
        <v>3999.24</v>
      </c>
      <c r="G76" s="14"/>
      <c r="H76" s="24">
        <f t="shared" si="2"/>
        <v>99.981</v>
      </c>
    </row>
    <row r="77" spans="1:8" ht="30" customHeight="1">
      <c r="A77" s="48"/>
      <c r="B77" s="8" t="s">
        <v>9</v>
      </c>
      <c r="C77" s="22"/>
      <c r="D77" s="8"/>
      <c r="E77" s="14"/>
      <c r="F77" s="14"/>
      <c r="G77" s="14"/>
      <c r="H77" s="24"/>
    </row>
    <row r="78" spans="1:8" ht="26.25" customHeight="1">
      <c r="A78" s="52" t="s">
        <v>41</v>
      </c>
      <c r="B78" s="8" t="s">
        <v>7</v>
      </c>
      <c r="C78" s="22"/>
      <c r="D78" s="8"/>
      <c r="E78" s="15">
        <f>SUM(E79:E80)</f>
        <v>604.2</v>
      </c>
      <c r="F78" s="15">
        <f>SUM(F79:F80)</f>
        <v>603.54</v>
      </c>
      <c r="G78" s="15">
        <f>SUM(G79:G80)</f>
        <v>0</v>
      </c>
      <c r="H78" s="24">
        <f t="shared" si="2"/>
        <v>99.8907646474677</v>
      </c>
    </row>
    <row r="79" spans="1:8" ht="18.75" customHeight="1">
      <c r="A79" s="47"/>
      <c r="B79" s="8" t="s">
        <v>8</v>
      </c>
      <c r="C79" s="22"/>
      <c r="D79" s="8"/>
      <c r="E79" s="14">
        <v>604.2</v>
      </c>
      <c r="F79" s="14">
        <v>603.54</v>
      </c>
      <c r="G79" s="14"/>
      <c r="H79" s="24">
        <f t="shared" si="2"/>
        <v>99.8907646474677</v>
      </c>
    </row>
    <row r="80" spans="1:8" ht="28.5" customHeight="1">
      <c r="A80" s="48"/>
      <c r="B80" s="8" t="s">
        <v>9</v>
      </c>
      <c r="C80" s="32" t="s">
        <v>177</v>
      </c>
      <c r="D80" s="8"/>
      <c r="E80" s="14"/>
      <c r="F80" s="14"/>
      <c r="G80" s="14"/>
      <c r="H80" s="24"/>
    </row>
    <row r="81" spans="1:8" ht="24.75" customHeight="1">
      <c r="A81" s="52" t="s">
        <v>42</v>
      </c>
      <c r="B81" s="8" t="s">
        <v>7</v>
      </c>
      <c r="C81" s="22"/>
      <c r="D81" s="8"/>
      <c r="E81" s="15">
        <f>SUM(E82:E83)</f>
        <v>64.5</v>
      </c>
      <c r="F81" s="15">
        <f>SUM(F82:F83)</f>
        <v>63.71</v>
      </c>
      <c r="G81" s="15">
        <f>SUM(G82:G83)</f>
        <v>0</v>
      </c>
      <c r="H81" s="24">
        <f t="shared" si="2"/>
        <v>98.7751937984496</v>
      </c>
    </row>
    <row r="82" spans="1:8" ht="18.75" customHeight="1">
      <c r="A82" s="47"/>
      <c r="B82" s="8" t="s">
        <v>8</v>
      </c>
      <c r="C82" s="32" t="s">
        <v>113</v>
      </c>
      <c r="D82" s="8"/>
      <c r="E82" s="14">
        <v>64.5</v>
      </c>
      <c r="F82" s="14">
        <v>63.71</v>
      </c>
      <c r="G82" s="14"/>
      <c r="H82" s="24">
        <f t="shared" si="2"/>
        <v>98.7751937984496</v>
      </c>
    </row>
    <row r="83" spans="1:8" ht="26.25" customHeight="1">
      <c r="A83" s="48"/>
      <c r="B83" s="8" t="s">
        <v>9</v>
      </c>
      <c r="C83" s="22"/>
      <c r="D83" s="8"/>
      <c r="E83" s="14"/>
      <c r="F83" s="14"/>
      <c r="G83" s="14"/>
      <c r="H83" s="24"/>
    </row>
    <row r="84" spans="1:8" ht="22.5" customHeight="1">
      <c r="A84" s="52" t="s">
        <v>43</v>
      </c>
      <c r="B84" s="8" t="s">
        <v>7</v>
      </c>
      <c r="C84" s="22"/>
      <c r="D84" s="8"/>
      <c r="E84" s="15">
        <f>SUM(E85:E86)</f>
        <v>136.9</v>
      </c>
      <c r="F84" s="15">
        <f>SUM(F85:F86)</f>
        <v>98.66</v>
      </c>
      <c r="G84" s="15">
        <f>SUM(G85:G86)</f>
        <v>0</v>
      </c>
      <c r="H84" s="24">
        <f t="shared" si="2"/>
        <v>72.06720233747261</v>
      </c>
    </row>
    <row r="85" spans="1:8" ht="18.75" customHeight="1">
      <c r="A85" s="47"/>
      <c r="B85" s="8" t="s">
        <v>8</v>
      </c>
      <c r="C85" s="22"/>
      <c r="D85" s="8"/>
      <c r="E85" s="14"/>
      <c r="F85" s="14"/>
      <c r="G85" s="14"/>
      <c r="H85" s="24"/>
    </row>
    <row r="86" spans="1:8" ht="58.5" customHeight="1">
      <c r="A86" s="48"/>
      <c r="B86" s="8" t="s">
        <v>9</v>
      </c>
      <c r="C86" s="32" t="s">
        <v>114</v>
      </c>
      <c r="D86" s="38">
        <v>195</v>
      </c>
      <c r="E86" s="14">
        <v>136.9</v>
      </c>
      <c r="F86" s="14">
        <v>98.66</v>
      </c>
      <c r="G86" s="14"/>
      <c r="H86" s="24">
        <f t="shared" si="2"/>
        <v>72.06720233747261</v>
      </c>
    </row>
    <row r="87" spans="1:8" ht="27" customHeight="1">
      <c r="A87" s="52" t="s">
        <v>44</v>
      </c>
      <c r="B87" s="8" t="s">
        <v>7</v>
      </c>
      <c r="C87" s="22"/>
      <c r="D87" s="8"/>
      <c r="E87" s="15">
        <f>SUM(E88:E89)</f>
        <v>518.3</v>
      </c>
      <c r="F87" s="15">
        <f>SUM(F88:F89)</f>
        <v>518.29</v>
      </c>
      <c r="G87" s="15">
        <f>SUM(G88:G89)</f>
        <v>0</v>
      </c>
      <c r="H87" s="24">
        <f t="shared" si="2"/>
        <v>99.99807061547367</v>
      </c>
    </row>
    <row r="88" spans="1:8" ht="18.75" customHeight="1">
      <c r="A88" s="47"/>
      <c r="B88" s="8" t="s">
        <v>8</v>
      </c>
      <c r="C88" s="22"/>
      <c r="D88" s="8"/>
      <c r="E88" s="14"/>
      <c r="F88" s="14"/>
      <c r="G88" s="14"/>
      <c r="H88" s="24"/>
    </row>
    <row r="89" spans="1:8" ht="59.25" customHeight="1">
      <c r="A89" s="48"/>
      <c r="B89" s="8" t="s">
        <v>9</v>
      </c>
      <c r="C89" s="32" t="s">
        <v>115</v>
      </c>
      <c r="D89" s="38">
        <v>180</v>
      </c>
      <c r="E89" s="14">
        <v>518.3</v>
      </c>
      <c r="F89" s="14">
        <v>518.29</v>
      </c>
      <c r="G89" s="14"/>
      <c r="H89" s="24">
        <f t="shared" si="2"/>
        <v>99.99807061547367</v>
      </c>
    </row>
    <row r="90" spans="1:8" ht="84.75" customHeight="1">
      <c r="A90" s="52" t="s">
        <v>45</v>
      </c>
      <c r="B90" s="8" t="s">
        <v>7</v>
      </c>
      <c r="C90" s="22"/>
      <c r="D90" s="8"/>
      <c r="E90" s="15">
        <f>SUM(E91:E92)</f>
        <v>33</v>
      </c>
      <c r="F90" s="15">
        <f>SUM(F91:F92)</f>
        <v>12.78</v>
      </c>
      <c r="G90" s="15">
        <f>SUM(G91:G92)</f>
        <v>0</v>
      </c>
      <c r="H90" s="24">
        <f t="shared" si="2"/>
        <v>38.72727272727273</v>
      </c>
    </row>
    <row r="91" spans="1:8" ht="18.75" customHeight="1">
      <c r="A91" s="47"/>
      <c r="B91" s="8" t="s">
        <v>8</v>
      </c>
      <c r="C91" s="22"/>
      <c r="D91" s="8"/>
      <c r="E91" s="14"/>
      <c r="F91" s="14"/>
      <c r="G91" s="14"/>
      <c r="H91" s="24"/>
    </row>
    <row r="92" spans="1:8" ht="105.75" customHeight="1">
      <c r="A92" s="48"/>
      <c r="B92" s="8" t="s">
        <v>9</v>
      </c>
      <c r="C92" s="32" t="s">
        <v>116</v>
      </c>
      <c r="D92" s="40">
        <v>783</v>
      </c>
      <c r="E92" s="14">
        <v>33</v>
      </c>
      <c r="F92" s="14">
        <v>12.78</v>
      </c>
      <c r="G92" s="14"/>
      <c r="H92" s="24">
        <f t="shared" si="2"/>
        <v>38.72727272727273</v>
      </c>
    </row>
    <row r="93" spans="1:8" ht="35.25" customHeight="1">
      <c r="A93" s="52" t="s">
        <v>46</v>
      </c>
      <c r="B93" s="8" t="s">
        <v>7</v>
      </c>
      <c r="C93" s="22"/>
      <c r="D93" s="8"/>
      <c r="E93" s="15">
        <f>SUM(E94:E95)</f>
        <v>34246.1</v>
      </c>
      <c r="F93" s="15">
        <f>SUM(F94:F95)</f>
        <v>34186.02</v>
      </c>
      <c r="G93" s="15">
        <f>SUM(G94:G95)</f>
        <v>0</v>
      </c>
      <c r="H93" s="24">
        <f t="shared" si="2"/>
        <v>99.82456396494783</v>
      </c>
    </row>
    <row r="94" spans="1:8" ht="18.75" customHeight="1">
      <c r="A94" s="47"/>
      <c r="B94" s="8" t="s">
        <v>8</v>
      </c>
      <c r="C94" s="22"/>
      <c r="D94" s="8"/>
      <c r="E94" s="14"/>
      <c r="F94" s="14"/>
      <c r="G94" s="14"/>
      <c r="H94" s="24"/>
    </row>
    <row r="95" spans="1:8" ht="66" customHeight="1">
      <c r="A95" s="48"/>
      <c r="B95" s="8" t="s">
        <v>9</v>
      </c>
      <c r="C95" s="32" t="s">
        <v>117</v>
      </c>
      <c r="D95" s="37" t="s">
        <v>170</v>
      </c>
      <c r="E95" s="14">
        <v>34246.1</v>
      </c>
      <c r="F95" s="14">
        <v>34186.02</v>
      </c>
      <c r="G95" s="14"/>
      <c r="H95" s="24">
        <f t="shared" si="2"/>
        <v>99.82456396494783</v>
      </c>
    </row>
    <row r="96" spans="1:8" ht="22.5" customHeight="1">
      <c r="A96" s="52" t="s">
        <v>47</v>
      </c>
      <c r="B96" s="8" t="s">
        <v>7</v>
      </c>
      <c r="C96" s="22"/>
      <c r="D96" s="8"/>
      <c r="E96" s="15">
        <f>SUM(E97:E98)</f>
        <v>156535.58</v>
      </c>
      <c r="F96" s="15">
        <f>SUM(F97:F98)</f>
        <v>156535.14</v>
      </c>
      <c r="G96" s="15">
        <f>SUM(G97:G98)</f>
        <v>0</v>
      </c>
      <c r="H96" s="24">
        <f t="shared" si="2"/>
        <v>99.99971891374474</v>
      </c>
    </row>
    <row r="97" spans="1:8" ht="18.75" customHeight="1">
      <c r="A97" s="47"/>
      <c r="B97" s="8" t="s">
        <v>8</v>
      </c>
      <c r="C97" s="22"/>
      <c r="D97" s="8"/>
      <c r="E97" s="14"/>
      <c r="F97" s="14"/>
      <c r="G97" s="14"/>
      <c r="H97" s="24"/>
    </row>
    <row r="98" spans="1:8" ht="22.5" customHeight="1">
      <c r="A98" s="48"/>
      <c r="B98" s="8" t="s">
        <v>9</v>
      </c>
      <c r="C98" s="32" t="s">
        <v>118</v>
      </c>
      <c r="D98" s="37" t="s">
        <v>162</v>
      </c>
      <c r="E98" s="29">
        <v>156535.58</v>
      </c>
      <c r="F98" s="14">
        <v>156535.14</v>
      </c>
      <c r="G98" s="14"/>
      <c r="H98" s="24">
        <f t="shared" si="2"/>
        <v>99.99971891374474</v>
      </c>
    </row>
    <row r="99" spans="1:8" ht="21.75" customHeight="1">
      <c r="A99" s="52" t="s">
        <v>48</v>
      </c>
      <c r="B99" s="8" t="s">
        <v>7</v>
      </c>
      <c r="C99" s="22"/>
      <c r="D99" s="8"/>
      <c r="E99" s="15">
        <f>SUM(E100:E101)</f>
        <v>1299152.2</v>
      </c>
      <c r="F99" s="15">
        <f>SUM(F100:F101)</f>
        <v>1244684.62</v>
      </c>
      <c r="G99" s="15">
        <f>SUM(G100:G101)</f>
        <v>0</v>
      </c>
      <c r="H99" s="24">
        <f t="shared" si="2"/>
        <v>95.8074519675216</v>
      </c>
    </row>
    <row r="100" spans="1:8" ht="18.75" customHeight="1">
      <c r="A100" s="47"/>
      <c r="B100" s="8" t="s">
        <v>8</v>
      </c>
      <c r="C100" s="22"/>
      <c r="D100" s="8"/>
      <c r="E100" s="14"/>
      <c r="F100" s="14"/>
      <c r="G100" s="14"/>
      <c r="H100" s="24"/>
    </row>
    <row r="101" spans="1:8" ht="21.75" customHeight="1">
      <c r="A101" s="48"/>
      <c r="B101" s="8" t="s">
        <v>9</v>
      </c>
      <c r="C101" s="32" t="s">
        <v>119</v>
      </c>
      <c r="D101" s="30">
        <v>215</v>
      </c>
      <c r="E101" s="14">
        <v>1299152.2</v>
      </c>
      <c r="F101" s="14">
        <v>1244684.62</v>
      </c>
      <c r="G101" s="14">
        <v>0</v>
      </c>
      <c r="H101" s="24">
        <f t="shared" si="2"/>
        <v>95.8074519675216</v>
      </c>
    </row>
    <row r="102" spans="1:8" ht="26.25" customHeight="1">
      <c r="A102" s="52" t="s">
        <v>49</v>
      </c>
      <c r="B102" s="8" t="s">
        <v>7</v>
      </c>
      <c r="C102" s="22"/>
      <c r="D102" s="8"/>
      <c r="E102" s="15">
        <f>SUM(E103:E104)</f>
        <v>42</v>
      </c>
      <c r="F102" s="15">
        <f>SUM(F103:F104)</f>
        <v>42</v>
      </c>
      <c r="G102" s="15">
        <f>SUM(G103:G104)</f>
        <v>0</v>
      </c>
      <c r="H102" s="24">
        <f t="shared" si="2"/>
        <v>100</v>
      </c>
    </row>
    <row r="103" spans="1:8" ht="18.75" customHeight="1">
      <c r="A103" s="47"/>
      <c r="B103" s="8" t="s">
        <v>8</v>
      </c>
      <c r="C103" s="32" t="s">
        <v>120</v>
      </c>
      <c r="D103" s="8"/>
      <c r="E103" s="14">
        <v>42</v>
      </c>
      <c r="F103" s="14">
        <v>42</v>
      </c>
      <c r="G103" s="14"/>
      <c r="H103" s="24">
        <f t="shared" si="2"/>
        <v>100</v>
      </c>
    </row>
    <row r="104" spans="1:8" ht="21" customHeight="1">
      <c r="A104" s="48"/>
      <c r="B104" s="8" t="s">
        <v>9</v>
      </c>
      <c r="C104" s="22"/>
      <c r="D104" s="8"/>
      <c r="E104" s="14"/>
      <c r="F104" s="14"/>
      <c r="G104" s="14"/>
      <c r="H104" s="24"/>
    </row>
    <row r="105" spans="1:8" ht="49.5" customHeight="1">
      <c r="A105" s="52" t="s">
        <v>50</v>
      </c>
      <c r="B105" s="8" t="s">
        <v>7</v>
      </c>
      <c r="C105" s="22"/>
      <c r="D105" s="8"/>
      <c r="E105" s="15">
        <f>SUM(E106:E107)</f>
        <v>1683727.9</v>
      </c>
      <c r="F105" s="15">
        <f>SUM(F106:F107)</f>
        <v>1660384.21</v>
      </c>
      <c r="G105" s="15">
        <f>SUM(G106:G107)</f>
        <v>2.07</v>
      </c>
      <c r="H105" s="24">
        <f t="shared" si="2"/>
        <v>98.61344817057436</v>
      </c>
    </row>
    <row r="106" spans="1:8" ht="18.75" customHeight="1">
      <c r="A106" s="47"/>
      <c r="B106" s="8" t="s">
        <v>8</v>
      </c>
      <c r="C106" s="22"/>
      <c r="D106" s="8"/>
      <c r="E106" s="14"/>
      <c r="F106" s="14"/>
      <c r="G106" s="14"/>
      <c r="H106" s="24"/>
    </row>
    <row r="107" spans="1:8" ht="67.5" customHeight="1">
      <c r="A107" s="48"/>
      <c r="B107" s="8" t="s">
        <v>9</v>
      </c>
      <c r="C107" s="32" t="s">
        <v>121</v>
      </c>
      <c r="D107" s="38">
        <v>884</v>
      </c>
      <c r="E107" s="14">
        <v>1683727.9</v>
      </c>
      <c r="F107" s="14">
        <f>1660384.22-0.01</f>
        <v>1660384.21</v>
      </c>
      <c r="G107" s="14">
        <v>2.07</v>
      </c>
      <c r="H107" s="24">
        <f t="shared" si="2"/>
        <v>98.61344817057436</v>
      </c>
    </row>
    <row r="108" spans="1:8" ht="25.5" customHeight="1">
      <c r="A108" s="69" t="s">
        <v>51</v>
      </c>
      <c r="B108" s="8" t="s">
        <v>7</v>
      </c>
      <c r="C108" s="22"/>
      <c r="D108" s="8"/>
      <c r="E108" s="15">
        <f>SUM(E109:E110)</f>
        <v>1264110.5</v>
      </c>
      <c r="F108" s="15">
        <f>SUM(F109:F110)</f>
        <v>1264106.91</v>
      </c>
      <c r="G108" s="15">
        <f>SUM(G109:G110)</f>
        <v>1.1300000000000001</v>
      </c>
      <c r="H108" s="24">
        <f t="shared" si="2"/>
        <v>99.99962661492013</v>
      </c>
    </row>
    <row r="109" spans="1:8" ht="18.75" customHeight="1">
      <c r="A109" s="70"/>
      <c r="B109" s="8" t="s">
        <v>8</v>
      </c>
      <c r="C109" s="32" t="s">
        <v>122</v>
      </c>
      <c r="D109" s="39" t="s">
        <v>168</v>
      </c>
      <c r="E109" s="14">
        <v>642168.1</v>
      </c>
      <c r="F109" s="14">
        <v>642166.08</v>
      </c>
      <c r="G109" s="14">
        <v>0.04</v>
      </c>
      <c r="H109" s="24">
        <f t="shared" si="2"/>
        <v>99.99967921172042</v>
      </c>
    </row>
    <row r="110" spans="1:8" ht="21.75" customHeight="1">
      <c r="A110" s="71"/>
      <c r="B110" s="8" t="s">
        <v>9</v>
      </c>
      <c r="C110" s="32" t="s">
        <v>123</v>
      </c>
      <c r="D110" s="37" t="s">
        <v>169</v>
      </c>
      <c r="E110" s="14">
        <v>621942.4</v>
      </c>
      <c r="F110" s="14">
        <v>621940.83</v>
      </c>
      <c r="G110" s="14">
        <v>1.09</v>
      </c>
      <c r="H110" s="24">
        <f t="shared" si="2"/>
        <v>99.99957230766064</v>
      </c>
    </row>
    <row r="111" spans="1:8" ht="25.5" customHeight="1">
      <c r="A111" s="52" t="s">
        <v>53</v>
      </c>
      <c r="B111" s="8" t="s">
        <v>7</v>
      </c>
      <c r="C111" s="22"/>
      <c r="D111" s="8"/>
      <c r="E111" s="15">
        <f>SUM(E112:E113)</f>
        <v>39.86</v>
      </c>
      <c r="F111" s="15">
        <f>SUM(F112:F113)</f>
        <v>39.86</v>
      </c>
      <c r="G111" s="15">
        <f>SUM(G112:G113)</f>
        <v>0</v>
      </c>
      <c r="H111" s="24">
        <f t="shared" si="2"/>
        <v>100</v>
      </c>
    </row>
    <row r="112" spans="1:8" ht="18.75" customHeight="1">
      <c r="A112" s="47"/>
      <c r="B112" s="8" t="s">
        <v>8</v>
      </c>
      <c r="C112" s="22"/>
      <c r="D112" s="8"/>
      <c r="E112" s="14"/>
      <c r="F112" s="14"/>
      <c r="G112" s="14"/>
      <c r="H112" s="24"/>
    </row>
    <row r="113" spans="1:8" ht="20.25" customHeight="1">
      <c r="A113" s="48"/>
      <c r="B113" s="8" t="s">
        <v>9</v>
      </c>
      <c r="C113" s="32" t="s">
        <v>124</v>
      </c>
      <c r="D113" s="39" t="s">
        <v>171</v>
      </c>
      <c r="E113" s="29">
        <v>39.86</v>
      </c>
      <c r="F113" s="14">
        <v>39.86</v>
      </c>
      <c r="G113" s="14"/>
      <c r="H113" s="24">
        <f t="shared" si="2"/>
        <v>100</v>
      </c>
    </row>
    <row r="114" spans="1:8" ht="18.75" customHeight="1">
      <c r="A114" s="52" t="s">
        <v>54</v>
      </c>
      <c r="B114" s="8" t="s">
        <v>7</v>
      </c>
      <c r="C114" s="22"/>
      <c r="D114" s="8"/>
      <c r="E114" s="15">
        <f>SUM(E115:E116)</f>
        <v>241.68</v>
      </c>
      <c r="F114" s="15">
        <f>SUM(F115:F116)</f>
        <v>241.68</v>
      </c>
      <c r="G114" s="15">
        <f>SUM(G115:G116)</f>
        <v>0</v>
      </c>
      <c r="H114" s="24">
        <f t="shared" si="2"/>
        <v>100</v>
      </c>
    </row>
    <row r="115" spans="1:8" ht="18.75" customHeight="1">
      <c r="A115" s="47"/>
      <c r="B115" s="8" t="s">
        <v>8</v>
      </c>
      <c r="C115" s="22"/>
      <c r="D115" s="8"/>
      <c r="E115" s="14"/>
      <c r="F115" s="14"/>
      <c r="G115" s="14"/>
      <c r="H115" s="24"/>
    </row>
    <row r="116" spans="1:8" ht="20.25" customHeight="1">
      <c r="A116" s="48"/>
      <c r="B116" s="8" t="s">
        <v>9</v>
      </c>
      <c r="C116" s="32" t="s">
        <v>125</v>
      </c>
      <c r="D116" s="39" t="s">
        <v>172</v>
      </c>
      <c r="E116" s="29">
        <v>241.68</v>
      </c>
      <c r="F116" s="14">
        <v>241.68</v>
      </c>
      <c r="G116" s="14"/>
      <c r="H116" s="24">
        <f t="shared" si="2"/>
        <v>100</v>
      </c>
    </row>
    <row r="117" spans="1:8" ht="26.25" customHeight="1">
      <c r="A117" s="52" t="s">
        <v>52</v>
      </c>
      <c r="B117" s="8" t="s">
        <v>7</v>
      </c>
      <c r="C117" s="22"/>
      <c r="D117" s="8"/>
      <c r="E117" s="15">
        <f>SUM(E118:E119)</f>
        <v>16741.3</v>
      </c>
      <c r="F117" s="15">
        <f>SUM(F118:F119)</f>
        <v>16599.81</v>
      </c>
      <c r="G117" s="15">
        <f>SUM(G118:G119)</f>
        <v>0.19</v>
      </c>
      <c r="H117" s="24">
        <f>(F117-G117)/E117*100</f>
        <v>99.15370968801707</v>
      </c>
    </row>
    <row r="118" spans="1:8" ht="21.75" customHeight="1">
      <c r="A118" s="47"/>
      <c r="B118" s="8" t="s">
        <v>8</v>
      </c>
      <c r="C118" s="22"/>
      <c r="D118" s="8"/>
      <c r="E118" s="14"/>
      <c r="F118" s="14"/>
      <c r="G118" s="14"/>
      <c r="H118" s="24"/>
    </row>
    <row r="119" spans="1:8" ht="21.75" customHeight="1">
      <c r="A119" s="48"/>
      <c r="B119" s="8" t="s">
        <v>9</v>
      </c>
      <c r="C119" s="32" t="s">
        <v>126</v>
      </c>
      <c r="D119" s="36">
        <v>798</v>
      </c>
      <c r="E119" s="14">
        <v>16741.3</v>
      </c>
      <c r="F119" s="14">
        <v>16599.81</v>
      </c>
      <c r="G119" s="14">
        <v>0.19</v>
      </c>
      <c r="H119" s="24">
        <f>(F119-G119)/E119*100</f>
        <v>99.15370968801707</v>
      </c>
    </row>
    <row r="120" spans="1:8" ht="21.75" customHeight="1">
      <c r="A120" s="72" t="s">
        <v>127</v>
      </c>
      <c r="B120" s="8" t="s">
        <v>7</v>
      </c>
      <c r="C120" s="22"/>
      <c r="D120" s="30"/>
      <c r="E120" s="15">
        <f>SUM(E121:E122)</f>
        <v>56471.1</v>
      </c>
      <c r="F120" s="15">
        <f>SUM(F121:F122)</f>
        <v>56471.1</v>
      </c>
      <c r="G120" s="15">
        <f>SUM(G121:G122)</f>
        <v>0</v>
      </c>
      <c r="H120" s="24">
        <f t="shared" si="2"/>
        <v>100</v>
      </c>
    </row>
    <row r="121" spans="1:8" ht="18" customHeight="1">
      <c r="A121" s="57"/>
      <c r="B121" s="8" t="s">
        <v>8</v>
      </c>
      <c r="C121" s="22"/>
      <c r="D121" s="30"/>
      <c r="E121" s="14"/>
      <c r="F121" s="14"/>
      <c r="G121" s="14"/>
      <c r="H121" s="24"/>
    </row>
    <row r="122" spans="1:8" ht="21.75" customHeight="1">
      <c r="A122" s="44"/>
      <c r="B122" s="8" t="s">
        <v>9</v>
      </c>
      <c r="C122" s="32" t="s">
        <v>128</v>
      </c>
      <c r="D122" s="36">
        <v>922</v>
      </c>
      <c r="E122" s="14">
        <v>56471.1</v>
      </c>
      <c r="F122" s="14">
        <v>56471.1</v>
      </c>
      <c r="G122" s="14"/>
      <c r="H122" s="24">
        <f t="shared" si="2"/>
        <v>100</v>
      </c>
    </row>
    <row r="123" spans="1:8" ht="18.75" customHeight="1">
      <c r="A123" s="63" t="s">
        <v>11</v>
      </c>
      <c r="B123" s="6" t="s">
        <v>7</v>
      </c>
      <c r="C123" s="23"/>
      <c r="D123" s="6"/>
      <c r="E123" s="17">
        <f>SUM(E124:E126)</f>
        <v>4344806.6</v>
      </c>
      <c r="F123" s="17">
        <f>SUM(F124:F126)</f>
        <v>4177971.7399999998</v>
      </c>
      <c r="G123" s="17">
        <f>SUM(G124:G126)</f>
        <v>43.4</v>
      </c>
      <c r="H123" s="24">
        <f t="shared" si="2"/>
        <v>96.15913260673099</v>
      </c>
    </row>
    <row r="124" spans="1:8" ht="29.25" customHeight="1">
      <c r="A124" s="64"/>
      <c r="B124" s="6" t="s">
        <v>8</v>
      </c>
      <c r="C124" s="23"/>
      <c r="D124" s="6"/>
      <c r="E124" s="17">
        <f>E131+E134+E140+E143+E128+E149+E152+E137+E146</f>
        <v>4334415.6</v>
      </c>
      <c r="F124" s="17">
        <f>F131+F134+F140+F143+F128+F149+F152+F137+F146</f>
        <v>4168534.61</v>
      </c>
      <c r="G124" s="17">
        <f>G131+G134+G140+G143+G128+G149+G152+G137+G146</f>
        <v>43.4</v>
      </c>
      <c r="H124" s="24">
        <f t="shared" si="2"/>
        <v>96.17193169016835</v>
      </c>
    </row>
    <row r="125" spans="1:8" ht="32.25" customHeight="1">
      <c r="A125" s="64"/>
      <c r="B125" s="6" t="s">
        <v>9</v>
      </c>
      <c r="C125" s="23"/>
      <c r="D125" s="6"/>
      <c r="E125" s="17">
        <f>E132+E135+E141+E144+E129+E138+E150+E153</f>
        <v>0</v>
      </c>
      <c r="F125" s="16">
        <f>F132+F135+F141+F144+F129+F138+F150+F153</f>
        <v>0</v>
      </c>
      <c r="G125" s="16">
        <f>G132+G135+G141+G144+G129+G138+G150+G153</f>
        <v>0</v>
      </c>
      <c r="H125" s="24"/>
    </row>
    <row r="126" spans="1:8" ht="114.75" customHeight="1">
      <c r="A126" s="65"/>
      <c r="B126" s="7" t="s">
        <v>62</v>
      </c>
      <c r="C126" s="23"/>
      <c r="D126" s="6"/>
      <c r="E126" s="17">
        <f>E147</f>
        <v>10391</v>
      </c>
      <c r="F126" s="17">
        <f>F147</f>
        <v>9437.13</v>
      </c>
      <c r="G126" s="16">
        <f>G147</f>
        <v>0</v>
      </c>
      <c r="H126" s="24">
        <f t="shared" si="2"/>
        <v>90.8202290443653</v>
      </c>
    </row>
    <row r="127" spans="1:8" ht="26.25" customHeight="1">
      <c r="A127" s="52" t="s">
        <v>55</v>
      </c>
      <c r="B127" s="8" t="s">
        <v>7</v>
      </c>
      <c r="C127" s="22"/>
      <c r="D127" s="8"/>
      <c r="E127" s="15">
        <f>SUM(E128:E129)</f>
        <v>212.4</v>
      </c>
      <c r="F127" s="15">
        <f>SUM(F128:F129)</f>
        <v>212.32</v>
      </c>
      <c r="G127" s="15">
        <f>SUM(G128:G129)</f>
        <v>0</v>
      </c>
      <c r="H127" s="24">
        <f t="shared" si="2"/>
        <v>99.9623352165725</v>
      </c>
    </row>
    <row r="128" spans="1:8" ht="18.75" customHeight="1">
      <c r="A128" s="47"/>
      <c r="B128" s="8" t="s">
        <v>8</v>
      </c>
      <c r="C128" s="32" t="s">
        <v>129</v>
      </c>
      <c r="D128" s="38"/>
      <c r="E128" s="14">
        <v>212.4</v>
      </c>
      <c r="F128" s="14">
        <v>212.32</v>
      </c>
      <c r="G128" s="14"/>
      <c r="H128" s="24">
        <f t="shared" si="2"/>
        <v>99.9623352165725</v>
      </c>
    </row>
    <row r="129" spans="1:8" ht="28.5" customHeight="1">
      <c r="A129" s="48"/>
      <c r="B129" s="8" t="s">
        <v>9</v>
      </c>
      <c r="C129" s="22"/>
      <c r="D129" s="8"/>
      <c r="E129" s="14"/>
      <c r="F129" s="14"/>
      <c r="G129" s="14"/>
      <c r="H129" s="24"/>
    </row>
    <row r="130" spans="1:8" ht="24.75" customHeight="1">
      <c r="A130" s="52" t="s">
        <v>56</v>
      </c>
      <c r="B130" s="8" t="s">
        <v>7</v>
      </c>
      <c r="C130" s="22"/>
      <c r="D130" s="8"/>
      <c r="E130" s="15">
        <f>SUM(E131:E132)</f>
        <v>3184874.9</v>
      </c>
      <c r="F130" s="15">
        <f>SUM(F131:F132)</f>
        <v>3058533.5599999996</v>
      </c>
      <c r="G130" s="15">
        <f>SUM(G131:G132)</f>
        <v>3.1</v>
      </c>
      <c r="H130" s="24">
        <f t="shared" si="2"/>
        <v>96.03298578540713</v>
      </c>
    </row>
    <row r="131" spans="1:8" ht="18.75" customHeight="1">
      <c r="A131" s="47"/>
      <c r="B131" s="8" t="s">
        <v>8</v>
      </c>
      <c r="C131" s="32" t="s">
        <v>130</v>
      </c>
      <c r="D131" s="32" t="s">
        <v>131</v>
      </c>
      <c r="E131" s="14">
        <v>3184874.9</v>
      </c>
      <c r="F131" s="14">
        <f>1746996.83+1311536.72+0.01</f>
        <v>3058533.5599999996</v>
      </c>
      <c r="G131" s="14">
        <v>3.1</v>
      </c>
      <c r="H131" s="24">
        <f t="shared" si="2"/>
        <v>96.03298578540713</v>
      </c>
    </row>
    <row r="132" spans="1:8" ht="26.25" customHeight="1">
      <c r="A132" s="48"/>
      <c r="B132" s="8" t="s">
        <v>9</v>
      </c>
      <c r="C132" s="22"/>
      <c r="D132" s="8"/>
      <c r="E132" s="14"/>
      <c r="F132" s="14"/>
      <c r="G132" s="14"/>
      <c r="H132" s="24"/>
    </row>
    <row r="133" spans="1:8" ht="23.25" customHeight="1">
      <c r="A133" s="52" t="s">
        <v>57</v>
      </c>
      <c r="B133" s="8" t="s">
        <v>7</v>
      </c>
      <c r="C133" s="22"/>
      <c r="D133" s="8"/>
      <c r="E133" s="15">
        <f>SUM(E134:E135)</f>
        <v>1143169.7</v>
      </c>
      <c r="F133" s="15">
        <f>SUM(F134:F135)</f>
        <v>1104093.33</v>
      </c>
      <c r="G133" s="15">
        <f>SUM(G134:G135)</f>
        <v>40.3</v>
      </c>
      <c r="H133" s="24">
        <f t="shared" si="2"/>
        <v>96.57822718709218</v>
      </c>
    </row>
    <row r="134" spans="1:8" ht="18.75" customHeight="1">
      <c r="A134" s="47"/>
      <c r="B134" s="8" t="s">
        <v>8</v>
      </c>
      <c r="C134" s="32" t="s">
        <v>132</v>
      </c>
      <c r="D134" s="32" t="s">
        <v>133</v>
      </c>
      <c r="E134" s="18">
        <v>1143169.7</v>
      </c>
      <c r="F134" s="18">
        <f>1064999.3+39094.03</f>
        <v>1104093.33</v>
      </c>
      <c r="G134" s="18">
        <v>40.3</v>
      </c>
      <c r="H134" s="24">
        <f t="shared" si="2"/>
        <v>96.57822718709218</v>
      </c>
    </row>
    <row r="135" spans="1:8" ht="45" customHeight="1">
      <c r="A135" s="48"/>
      <c r="B135" s="8" t="s">
        <v>9</v>
      </c>
      <c r="C135" s="22"/>
      <c r="D135" s="8"/>
      <c r="E135" s="14"/>
      <c r="F135" s="14"/>
      <c r="G135" s="14"/>
      <c r="H135" s="24"/>
    </row>
    <row r="136" spans="1:8" ht="23.25" customHeight="1">
      <c r="A136" s="52" t="s">
        <v>137</v>
      </c>
      <c r="B136" s="8" t="s">
        <v>7</v>
      </c>
      <c r="C136" s="22"/>
      <c r="D136" s="8"/>
      <c r="E136" s="15">
        <f>SUM(E137:E138)</f>
        <v>112.7</v>
      </c>
      <c r="F136" s="15">
        <f>SUM(F137:F138)</f>
        <v>99.2</v>
      </c>
      <c r="G136" s="15">
        <f>SUM(G137:G138)</f>
        <v>0</v>
      </c>
      <c r="H136" s="24">
        <f>(F136-G136)/E136*100</f>
        <v>88.02129547471162</v>
      </c>
    </row>
    <row r="137" spans="1:8" ht="21" customHeight="1">
      <c r="A137" s="47"/>
      <c r="B137" s="8" t="s">
        <v>8</v>
      </c>
      <c r="C137" s="32" t="s">
        <v>138</v>
      </c>
      <c r="D137" s="8"/>
      <c r="E137" s="14">
        <v>112.7</v>
      </c>
      <c r="F137" s="14">
        <v>99.2</v>
      </c>
      <c r="G137" s="14"/>
      <c r="H137" s="24">
        <f>(F137-G137)/E137*100</f>
        <v>88.02129547471162</v>
      </c>
    </row>
    <row r="138" spans="1:8" ht="29.25" customHeight="1">
      <c r="A138" s="48"/>
      <c r="B138" s="8" t="s">
        <v>9</v>
      </c>
      <c r="C138" s="22"/>
      <c r="D138" s="8"/>
      <c r="E138" s="14"/>
      <c r="F138" s="14"/>
      <c r="G138" s="14"/>
      <c r="H138" s="24"/>
    </row>
    <row r="139" spans="1:8" ht="37.5" customHeight="1">
      <c r="A139" s="52" t="s">
        <v>75</v>
      </c>
      <c r="B139" s="8" t="s">
        <v>7</v>
      </c>
      <c r="C139" s="22"/>
      <c r="D139" s="8"/>
      <c r="E139" s="15">
        <f>SUM(E140:E141)</f>
        <v>181.5</v>
      </c>
      <c r="F139" s="15">
        <f>SUM(F140:F141)</f>
        <v>181.32</v>
      </c>
      <c r="G139" s="15">
        <f>SUM(G140:G141)</f>
        <v>0</v>
      </c>
      <c r="H139" s="24">
        <f t="shared" si="2"/>
        <v>99.90082644628099</v>
      </c>
    </row>
    <row r="140" spans="1:8" ht="26.25" customHeight="1">
      <c r="A140" s="47"/>
      <c r="B140" s="8" t="s">
        <v>8</v>
      </c>
      <c r="C140" s="32" t="s">
        <v>134</v>
      </c>
      <c r="D140" s="8"/>
      <c r="E140" s="14">
        <v>181.5</v>
      </c>
      <c r="F140" s="14">
        <v>181.32</v>
      </c>
      <c r="G140" s="14"/>
      <c r="H140" s="24">
        <f aca="true" t="shared" si="3" ref="H140:H209">(F140-G140)/E140*100</f>
        <v>99.90082644628099</v>
      </c>
    </row>
    <row r="141" spans="1:8" ht="55.5" customHeight="1">
      <c r="A141" s="48"/>
      <c r="B141" s="8" t="s">
        <v>9</v>
      </c>
      <c r="C141" s="22"/>
      <c r="D141" s="8"/>
      <c r="E141" s="14"/>
      <c r="F141" s="14"/>
      <c r="G141" s="14"/>
      <c r="H141" s="24"/>
    </row>
    <row r="142" spans="1:8" ht="33" customHeight="1">
      <c r="A142" s="52" t="s">
        <v>58</v>
      </c>
      <c r="B142" s="8" t="s">
        <v>7</v>
      </c>
      <c r="C142" s="22"/>
      <c r="D142" s="8"/>
      <c r="E142" s="15">
        <f>SUM(E143:E144)</f>
        <v>1287</v>
      </c>
      <c r="F142" s="15">
        <f>SUM(F143:F144)</f>
        <v>1263.66</v>
      </c>
      <c r="G142" s="15">
        <f>SUM(G143:G144)</f>
        <v>0</v>
      </c>
      <c r="H142" s="24">
        <f t="shared" si="3"/>
        <v>98.1864801864802</v>
      </c>
    </row>
    <row r="143" spans="1:8" ht="18.75" customHeight="1">
      <c r="A143" s="47"/>
      <c r="B143" s="8" t="s">
        <v>8</v>
      </c>
      <c r="C143" s="32" t="s">
        <v>135</v>
      </c>
      <c r="D143" s="32" t="s">
        <v>136</v>
      </c>
      <c r="E143" s="14">
        <v>1287</v>
      </c>
      <c r="F143" s="14">
        <v>1263.66</v>
      </c>
      <c r="G143" s="14"/>
      <c r="H143" s="24">
        <f t="shared" si="3"/>
        <v>98.1864801864802</v>
      </c>
    </row>
    <row r="144" spans="1:8" ht="57.75" customHeight="1">
      <c r="A144" s="48"/>
      <c r="B144" s="8" t="s">
        <v>9</v>
      </c>
      <c r="C144" s="22"/>
      <c r="D144" s="8"/>
      <c r="E144" s="14"/>
      <c r="F144" s="14"/>
      <c r="G144" s="14"/>
      <c r="H144" s="24"/>
    </row>
    <row r="145" spans="1:8" ht="28.5" customHeight="1">
      <c r="A145" s="49" t="s">
        <v>61</v>
      </c>
      <c r="B145" s="25" t="s">
        <v>7</v>
      </c>
      <c r="C145" s="25"/>
      <c r="D145" s="25"/>
      <c r="E145" s="41">
        <f>E147+E146</f>
        <v>14726.1</v>
      </c>
      <c r="F145" s="26">
        <f>F147+F146</f>
        <v>13381.619999999999</v>
      </c>
      <c r="G145" s="26">
        <f>G147+G146</f>
        <v>0</v>
      </c>
      <c r="H145" s="27">
        <f>(F145-G145)/E145*100</f>
        <v>90.87008780328803</v>
      </c>
    </row>
    <row r="146" spans="1:8" ht="32.25" customHeight="1">
      <c r="A146" s="50"/>
      <c r="B146" s="8" t="s">
        <v>8</v>
      </c>
      <c r="C146" s="32" t="s">
        <v>139</v>
      </c>
      <c r="D146" s="25"/>
      <c r="E146" s="42">
        <v>4335.1</v>
      </c>
      <c r="F146" s="33">
        <v>3944.49</v>
      </c>
      <c r="G146" s="33"/>
      <c r="H146" s="27"/>
    </row>
    <row r="147" spans="1:8" ht="84.75" customHeight="1">
      <c r="A147" s="51"/>
      <c r="B147" s="25" t="s">
        <v>62</v>
      </c>
      <c r="C147" s="32" t="s">
        <v>140</v>
      </c>
      <c r="D147" s="32" t="s">
        <v>173</v>
      </c>
      <c r="E147" s="43">
        <v>10391</v>
      </c>
      <c r="F147" s="28">
        <v>9437.13</v>
      </c>
      <c r="G147" s="28"/>
      <c r="H147" s="27">
        <f>(F147-G147)/E147*100</f>
        <v>90.8202290443653</v>
      </c>
    </row>
    <row r="148" spans="1:8" ht="28.5" customHeight="1">
      <c r="A148" s="52" t="s">
        <v>59</v>
      </c>
      <c r="B148" s="8" t="s">
        <v>7</v>
      </c>
      <c r="C148" s="22"/>
      <c r="D148" s="8"/>
      <c r="E148" s="15">
        <f>SUM(E149:E150)</f>
        <v>209</v>
      </c>
      <c r="F148" s="15">
        <f>SUM(F149:F150)</f>
        <v>206.73</v>
      </c>
      <c r="G148" s="15">
        <f>SUM(G149:G150)</f>
        <v>0</v>
      </c>
      <c r="H148" s="24">
        <f t="shared" si="3"/>
        <v>98.91387559808612</v>
      </c>
    </row>
    <row r="149" spans="1:8" ht="18.75" customHeight="1">
      <c r="A149" s="47"/>
      <c r="B149" s="8" t="s">
        <v>8</v>
      </c>
      <c r="C149" s="32" t="s">
        <v>141</v>
      </c>
      <c r="D149" s="8"/>
      <c r="E149" s="14">
        <v>209</v>
      </c>
      <c r="F149" s="14">
        <v>206.73</v>
      </c>
      <c r="G149" s="14"/>
      <c r="H149" s="24">
        <f t="shared" si="3"/>
        <v>98.91387559808612</v>
      </c>
    </row>
    <row r="150" spans="1:8" ht="61.5" customHeight="1">
      <c r="A150" s="48"/>
      <c r="B150" s="8" t="s">
        <v>9</v>
      </c>
      <c r="C150" s="22"/>
      <c r="D150" s="8"/>
      <c r="E150" s="14"/>
      <c r="F150" s="14"/>
      <c r="G150" s="14"/>
      <c r="H150" s="24"/>
    </row>
    <row r="151" spans="1:8" ht="41.25" customHeight="1">
      <c r="A151" s="52" t="s">
        <v>60</v>
      </c>
      <c r="B151" s="8" t="s">
        <v>7</v>
      </c>
      <c r="C151" s="22"/>
      <c r="D151" s="8"/>
      <c r="E151" s="15">
        <f>SUM(E152:E153)</f>
        <v>33.3</v>
      </c>
      <c r="F151" s="15">
        <f>SUM(F152:F153)</f>
        <v>0</v>
      </c>
      <c r="G151" s="15">
        <f>SUM(G152:G153)</f>
        <v>0</v>
      </c>
      <c r="H151" s="24">
        <f>(F151-G151)/E151*100</f>
        <v>0</v>
      </c>
    </row>
    <row r="152" spans="1:8" ht="60.75" customHeight="1">
      <c r="A152" s="47"/>
      <c r="B152" s="8" t="s">
        <v>8</v>
      </c>
      <c r="C152" s="32" t="s">
        <v>142</v>
      </c>
      <c r="D152" s="8"/>
      <c r="E152" s="14">
        <v>33.3</v>
      </c>
      <c r="F152" s="14"/>
      <c r="G152" s="14"/>
      <c r="H152" s="24">
        <f>(F152-G152)/E152*100</f>
        <v>0</v>
      </c>
    </row>
    <row r="153" spans="1:8" ht="28.5" customHeight="1">
      <c r="A153" s="48"/>
      <c r="B153" s="8" t="s">
        <v>9</v>
      </c>
      <c r="C153" s="22"/>
      <c r="D153" s="8"/>
      <c r="E153" s="14"/>
      <c r="F153" s="14"/>
      <c r="G153" s="14"/>
      <c r="H153" s="24"/>
    </row>
    <row r="154" spans="1:8" ht="24.75" customHeight="1">
      <c r="A154" s="63" t="s">
        <v>12</v>
      </c>
      <c r="B154" s="6" t="s">
        <v>7</v>
      </c>
      <c r="C154" s="23"/>
      <c r="D154" s="6"/>
      <c r="E154" s="17">
        <f>SUM(E155:E157)</f>
        <v>73775.69999999998</v>
      </c>
      <c r="F154" s="17">
        <f>SUM(F155:F157)</f>
        <v>73407.43000000001</v>
      </c>
      <c r="G154" s="17">
        <f>SUM(G155:G157)</f>
        <v>0</v>
      </c>
      <c r="H154" s="24">
        <f t="shared" si="3"/>
        <v>99.5008247973249</v>
      </c>
    </row>
    <row r="155" spans="1:8" ht="27" customHeight="1">
      <c r="A155" s="64"/>
      <c r="B155" s="6" t="s">
        <v>8</v>
      </c>
      <c r="C155" s="23"/>
      <c r="D155" s="6"/>
      <c r="E155" s="17">
        <f>E159+E162+E165+E168+E171+E174+E180+E177+E183+E186</f>
        <v>45025.7</v>
      </c>
      <c r="F155" s="17">
        <f>F159+F162+F165+F168+F171+F174+F180+F177+F183+F186</f>
        <v>44665.11</v>
      </c>
      <c r="G155" s="16">
        <f>G159+G162+G165+G168+G171+G174+G180+G177+G183+G186</f>
        <v>0</v>
      </c>
      <c r="H155" s="24">
        <f t="shared" si="3"/>
        <v>99.19914626535513</v>
      </c>
    </row>
    <row r="156" spans="1:8" ht="28.5" customHeight="1">
      <c r="A156" s="64"/>
      <c r="B156" s="6" t="s">
        <v>9</v>
      </c>
      <c r="C156" s="23"/>
      <c r="D156" s="6"/>
      <c r="E156" s="17">
        <f>E160+E163+E166+E169+E172+E175+E181+E178</f>
        <v>27696.1</v>
      </c>
      <c r="F156" s="17">
        <f>F160+F163+F166+F169+F172+F175+F181+F178</f>
        <v>27693.74</v>
      </c>
      <c r="G156" s="16">
        <f>G160+G163+G166+G169+G172+G175+G181+G178</f>
        <v>0</v>
      </c>
      <c r="H156" s="24">
        <f t="shared" si="3"/>
        <v>99.99147894468898</v>
      </c>
    </row>
    <row r="157" spans="1:8" ht="119.25" customHeight="1">
      <c r="A157" s="65"/>
      <c r="B157" s="6" t="s">
        <v>62</v>
      </c>
      <c r="C157" s="23"/>
      <c r="D157" s="6"/>
      <c r="E157" s="17">
        <f>E187</f>
        <v>1053.9</v>
      </c>
      <c r="F157" s="17">
        <f>F187</f>
        <v>1048.58</v>
      </c>
      <c r="G157" s="16">
        <f>G187</f>
        <v>0</v>
      </c>
      <c r="H157" s="24">
        <f t="shared" si="3"/>
        <v>99.49520827402978</v>
      </c>
    </row>
    <row r="158" spans="1:8" ht="24.75" customHeight="1">
      <c r="A158" s="52" t="s">
        <v>63</v>
      </c>
      <c r="B158" s="8" t="s">
        <v>7</v>
      </c>
      <c r="C158" s="32"/>
      <c r="D158" s="30"/>
      <c r="E158" s="15">
        <f>SUM(E159:E160)</f>
        <v>36794.4</v>
      </c>
      <c r="F158" s="15">
        <f>SUM(F159:F160)</f>
        <v>36594.06</v>
      </c>
      <c r="G158" s="15">
        <f>SUM(G159:G160)</f>
        <v>0</v>
      </c>
      <c r="H158" s="24">
        <f t="shared" si="3"/>
        <v>99.4555149696693</v>
      </c>
    </row>
    <row r="159" spans="1:8" ht="18.75" customHeight="1">
      <c r="A159" s="47"/>
      <c r="B159" s="8" t="s">
        <v>8</v>
      </c>
      <c r="C159" s="32" t="s">
        <v>143</v>
      </c>
      <c r="D159" s="30"/>
      <c r="E159" s="14">
        <v>36794.4</v>
      </c>
      <c r="F159" s="14">
        <v>36594.06</v>
      </c>
      <c r="G159" s="14"/>
      <c r="H159" s="24">
        <f t="shared" si="3"/>
        <v>99.4555149696693</v>
      </c>
    </row>
    <row r="160" spans="1:8" ht="27" customHeight="1">
      <c r="A160" s="48"/>
      <c r="B160" s="8" t="s">
        <v>9</v>
      </c>
      <c r="C160" s="32"/>
      <c r="D160" s="30"/>
      <c r="E160" s="14"/>
      <c r="F160" s="14"/>
      <c r="G160" s="14"/>
      <c r="H160" s="24"/>
    </row>
    <row r="161" spans="1:8" ht="23.25" customHeight="1">
      <c r="A161" s="52" t="s">
        <v>64</v>
      </c>
      <c r="B161" s="8" t="s">
        <v>7</v>
      </c>
      <c r="C161" s="32"/>
      <c r="D161" s="30"/>
      <c r="E161" s="15">
        <f>SUM(E162:E163)</f>
        <v>184.2</v>
      </c>
      <c r="F161" s="15">
        <f>SUM(F162:F163)</f>
        <v>184.16</v>
      </c>
      <c r="G161" s="15">
        <f>SUM(G162:G163)</f>
        <v>0</v>
      </c>
      <c r="H161" s="24">
        <f t="shared" si="3"/>
        <v>99.97828447339849</v>
      </c>
    </row>
    <row r="162" spans="1:8" ht="18.75" customHeight="1">
      <c r="A162" s="47"/>
      <c r="B162" s="8" t="s">
        <v>8</v>
      </c>
      <c r="C162" s="32" t="s">
        <v>144</v>
      </c>
      <c r="D162" s="30"/>
      <c r="E162" s="14">
        <v>184.2</v>
      </c>
      <c r="F162" s="14">
        <v>184.16</v>
      </c>
      <c r="G162" s="14"/>
      <c r="H162" s="24">
        <f t="shared" si="3"/>
        <v>99.97828447339849</v>
      </c>
    </row>
    <row r="163" spans="1:8" ht="27.75" customHeight="1">
      <c r="A163" s="48"/>
      <c r="B163" s="8" t="s">
        <v>9</v>
      </c>
      <c r="C163" s="32"/>
      <c r="D163" s="30"/>
      <c r="E163" s="14"/>
      <c r="F163" s="14"/>
      <c r="G163" s="14"/>
      <c r="H163" s="24"/>
    </row>
    <row r="164" spans="1:8" ht="24" customHeight="1">
      <c r="A164" s="52" t="s">
        <v>65</v>
      </c>
      <c r="B164" s="8" t="s">
        <v>7</v>
      </c>
      <c r="C164" s="32"/>
      <c r="D164" s="30"/>
      <c r="E164" s="15">
        <f>SUM(E165:E166)</f>
        <v>267</v>
      </c>
      <c r="F164" s="15">
        <f>SUM(F165:F166)</f>
        <v>266.82</v>
      </c>
      <c r="G164" s="15">
        <f>SUM(G165:G166)</f>
        <v>0</v>
      </c>
      <c r="H164" s="24">
        <f t="shared" si="3"/>
        <v>99.93258426966291</v>
      </c>
    </row>
    <row r="165" spans="1:8" ht="18.75" customHeight="1">
      <c r="A165" s="47"/>
      <c r="B165" s="8" t="s">
        <v>8</v>
      </c>
      <c r="C165" s="32" t="s">
        <v>145</v>
      </c>
      <c r="D165" s="30"/>
      <c r="E165" s="14">
        <v>267</v>
      </c>
      <c r="F165" s="14">
        <v>266.82</v>
      </c>
      <c r="G165" s="14"/>
      <c r="H165" s="24">
        <f t="shared" si="3"/>
        <v>99.93258426966291</v>
      </c>
    </row>
    <row r="166" spans="1:8" ht="26.25" customHeight="1">
      <c r="A166" s="48"/>
      <c r="B166" s="8" t="s">
        <v>9</v>
      </c>
      <c r="C166" s="32"/>
      <c r="D166" s="30"/>
      <c r="E166" s="14"/>
      <c r="F166" s="14"/>
      <c r="G166" s="14"/>
      <c r="H166" s="24"/>
    </row>
    <row r="167" spans="1:8" ht="21.75" customHeight="1">
      <c r="A167" s="52" t="s">
        <v>66</v>
      </c>
      <c r="B167" s="8" t="s">
        <v>7</v>
      </c>
      <c r="C167" s="32"/>
      <c r="D167" s="30"/>
      <c r="E167" s="15">
        <f>SUM(E168:E169)</f>
        <v>1619.8</v>
      </c>
      <c r="F167" s="15">
        <f>SUM(F168:F169)</f>
        <v>1519.41</v>
      </c>
      <c r="G167" s="15">
        <f>SUM(G168:G169)</f>
        <v>0</v>
      </c>
      <c r="H167" s="24">
        <f t="shared" si="3"/>
        <v>93.80232127423139</v>
      </c>
    </row>
    <row r="168" spans="1:8" ht="18.75" customHeight="1">
      <c r="A168" s="47"/>
      <c r="B168" s="8" t="s">
        <v>8</v>
      </c>
      <c r="C168" s="32" t="s">
        <v>146</v>
      </c>
      <c r="D168" s="30"/>
      <c r="E168" s="14">
        <v>1619.8</v>
      </c>
      <c r="F168" s="14">
        <f>1519.4+0.01</f>
        <v>1519.41</v>
      </c>
      <c r="G168" s="14"/>
      <c r="H168" s="24">
        <f t="shared" si="3"/>
        <v>93.80232127423139</v>
      </c>
    </row>
    <row r="169" spans="1:8" ht="27.75" customHeight="1">
      <c r="A169" s="48"/>
      <c r="B169" s="8" t="s">
        <v>9</v>
      </c>
      <c r="C169" s="32"/>
      <c r="D169" s="30"/>
      <c r="E169" s="14"/>
      <c r="F169" s="14"/>
      <c r="G169" s="14"/>
      <c r="H169" s="24"/>
    </row>
    <row r="170" spans="1:8" ht="24.75" customHeight="1">
      <c r="A170" s="52" t="s">
        <v>67</v>
      </c>
      <c r="B170" s="8" t="s">
        <v>7</v>
      </c>
      <c r="C170" s="32"/>
      <c r="D170" s="30"/>
      <c r="E170" s="15">
        <f>SUM(E171:E172)</f>
        <v>239.5</v>
      </c>
      <c r="F170" s="15">
        <f>SUM(F171:F172)</f>
        <v>239.25</v>
      </c>
      <c r="G170" s="15">
        <f>SUM(G171:G172)</f>
        <v>0</v>
      </c>
      <c r="H170" s="24">
        <f t="shared" si="3"/>
        <v>99.89561586638831</v>
      </c>
    </row>
    <row r="171" spans="1:8" ht="31.5" customHeight="1">
      <c r="A171" s="60"/>
      <c r="B171" s="8" t="s">
        <v>8</v>
      </c>
      <c r="C171" s="32" t="s">
        <v>147</v>
      </c>
      <c r="D171" s="30"/>
      <c r="E171" s="14">
        <v>239.5</v>
      </c>
      <c r="F171" s="14">
        <v>239.25</v>
      </c>
      <c r="G171" s="14"/>
      <c r="H171" s="24">
        <f t="shared" si="3"/>
        <v>99.89561586638831</v>
      </c>
    </row>
    <row r="172" spans="1:8" ht="27" customHeight="1">
      <c r="A172" s="61"/>
      <c r="B172" s="8" t="s">
        <v>9</v>
      </c>
      <c r="C172" s="32"/>
      <c r="D172" s="30"/>
      <c r="E172" s="14"/>
      <c r="F172" s="14"/>
      <c r="G172" s="14"/>
      <c r="H172" s="24"/>
    </row>
    <row r="173" spans="1:8" ht="21.75" customHeight="1">
      <c r="A173" s="52" t="s">
        <v>68</v>
      </c>
      <c r="B173" s="8" t="s">
        <v>7</v>
      </c>
      <c r="C173" s="32"/>
      <c r="D173" s="30"/>
      <c r="E173" s="15">
        <f>SUM(E174:E175)</f>
        <v>3021</v>
      </c>
      <c r="F173" s="15">
        <f>SUM(F174:F175)</f>
        <v>3020.78</v>
      </c>
      <c r="G173" s="15">
        <f>SUM(G174:G175)</f>
        <v>0</v>
      </c>
      <c r="H173" s="24">
        <f t="shared" si="3"/>
        <v>99.99271764316453</v>
      </c>
    </row>
    <row r="174" spans="1:8" ht="18.75" customHeight="1">
      <c r="A174" s="60"/>
      <c r="B174" s="8" t="s">
        <v>8</v>
      </c>
      <c r="C174" s="32" t="s">
        <v>148</v>
      </c>
      <c r="D174" s="30"/>
      <c r="E174" s="14">
        <v>3021</v>
      </c>
      <c r="F174" s="14">
        <v>3020.78</v>
      </c>
      <c r="G174" s="14"/>
      <c r="H174" s="24">
        <f t="shared" si="3"/>
        <v>99.99271764316453</v>
      </c>
    </row>
    <row r="175" spans="1:8" ht="29.25" customHeight="1">
      <c r="A175" s="61"/>
      <c r="B175" s="8" t="s">
        <v>9</v>
      </c>
      <c r="C175" s="32"/>
      <c r="D175" s="30"/>
      <c r="E175" s="14"/>
      <c r="F175" s="14"/>
      <c r="G175" s="14"/>
      <c r="H175" s="24"/>
    </row>
    <row r="176" spans="1:8" ht="18.75" customHeight="1">
      <c r="A176" s="52" t="s">
        <v>69</v>
      </c>
      <c r="B176" s="8" t="s">
        <v>7</v>
      </c>
      <c r="C176" s="32"/>
      <c r="D176" s="30"/>
      <c r="E176" s="15">
        <f>SUM(E177:E178)</f>
        <v>115</v>
      </c>
      <c r="F176" s="15">
        <f>SUM(F177:F178)</f>
        <v>114.94</v>
      </c>
      <c r="G176" s="15">
        <f>SUM(G177:G178)</f>
        <v>0</v>
      </c>
      <c r="H176" s="24">
        <f t="shared" si="3"/>
        <v>99.94782608695651</v>
      </c>
    </row>
    <row r="177" spans="1:8" ht="18.75" customHeight="1">
      <c r="A177" s="60"/>
      <c r="B177" s="8" t="s">
        <v>8</v>
      </c>
      <c r="C177" s="32" t="s">
        <v>149</v>
      </c>
      <c r="D177" s="30"/>
      <c r="E177" s="14">
        <v>115</v>
      </c>
      <c r="F177" s="14">
        <v>114.94</v>
      </c>
      <c r="G177" s="14"/>
      <c r="H177" s="24">
        <f t="shared" si="3"/>
        <v>99.94782608695651</v>
      </c>
    </row>
    <row r="178" spans="1:8" ht="51" customHeight="1">
      <c r="A178" s="61"/>
      <c r="B178" s="8" t="s">
        <v>9</v>
      </c>
      <c r="C178" s="32"/>
      <c r="D178" s="30"/>
      <c r="E178" s="14"/>
      <c r="F178" s="14"/>
      <c r="G178" s="14"/>
      <c r="H178" s="24"/>
    </row>
    <row r="179" spans="1:8" ht="21.75" customHeight="1">
      <c r="A179" s="52" t="s">
        <v>151</v>
      </c>
      <c r="B179" s="8" t="s">
        <v>7</v>
      </c>
      <c r="C179" s="32"/>
      <c r="D179" s="30"/>
      <c r="E179" s="15">
        <f>SUM(E180:E181)</f>
        <v>27696.1</v>
      </c>
      <c r="F179" s="15">
        <f>SUM(F180:F181)</f>
        <v>27693.74</v>
      </c>
      <c r="G179" s="15">
        <f>SUM(G180:G181)</f>
        <v>0</v>
      </c>
      <c r="H179" s="24">
        <f t="shared" si="3"/>
        <v>99.99147894468898</v>
      </c>
    </row>
    <row r="180" spans="1:8" ht="18.75" customHeight="1">
      <c r="A180" s="60"/>
      <c r="B180" s="8" t="s">
        <v>8</v>
      </c>
      <c r="C180" s="32"/>
      <c r="D180" s="30"/>
      <c r="E180" s="14"/>
      <c r="F180" s="14"/>
      <c r="G180" s="14"/>
      <c r="H180" s="24"/>
    </row>
    <row r="181" spans="1:8" ht="27" customHeight="1">
      <c r="A181" s="61"/>
      <c r="B181" s="8" t="s">
        <v>9</v>
      </c>
      <c r="C181" s="32" t="s">
        <v>150</v>
      </c>
      <c r="D181" s="36">
        <v>443</v>
      </c>
      <c r="E181" s="14">
        <v>27696.1</v>
      </c>
      <c r="F181" s="14">
        <v>27693.74</v>
      </c>
      <c r="G181" s="14"/>
      <c r="H181" s="24">
        <f t="shared" si="3"/>
        <v>99.99147894468898</v>
      </c>
    </row>
    <row r="182" spans="1:8" ht="27" customHeight="1">
      <c r="A182" s="52" t="s">
        <v>152</v>
      </c>
      <c r="B182" s="8" t="s">
        <v>7</v>
      </c>
      <c r="C182" s="32"/>
      <c r="D182" s="30"/>
      <c r="E182" s="15">
        <f>SUM(E183:E184)</f>
        <v>2413.7</v>
      </c>
      <c r="F182" s="15">
        <f>SUM(F183:F184)</f>
        <v>2357.27</v>
      </c>
      <c r="G182" s="15">
        <f>SUM(G183:G184)</f>
        <v>0</v>
      </c>
      <c r="H182" s="24">
        <f>(F182-G182)/E182*100</f>
        <v>97.66209553797076</v>
      </c>
    </row>
    <row r="183" spans="1:8" ht="27" customHeight="1">
      <c r="A183" s="60"/>
      <c r="B183" s="8" t="s">
        <v>8</v>
      </c>
      <c r="C183" s="32" t="s">
        <v>153</v>
      </c>
      <c r="D183" s="30"/>
      <c r="E183" s="14">
        <v>2413.7</v>
      </c>
      <c r="F183" s="14">
        <v>2357.27</v>
      </c>
      <c r="G183" s="14"/>
      <c r="H183" s="24">
        <f>(F183-G183)/E183*100</f>
        <v>97.66209553797076</v>
      </c>
    </row>
    <row r="184" spans="1:8" ht="27" customHeight="1">
      <c r="A184" s="61"/>
      <c r="B184" s="8" t="s">
        <v>9</v>
      </c>
      <c r="C184" s="32"/>
      <c r="D184" s="36"/>
      <c r="E184" s="14"/>
      <c r="F184" s="14"/>
      <c r="G184" s="14"/>
      <c r="H184" s="24"/>
    </row>
    <row r="185" spans="1:8" ht="24.75" customHeight="1">
      <c r="A185" s="45" t="s">
        <v>61</v>
      </c>
      <c r="B185" s="8" t="s">
        <v>7</v>
      </c>
      <c r="C185" s="32"/>
      <c r="D185" s="30"/>
      <c r="E185" s="15">
        <f>E187+E186</f>
        <v>1425</v>
      </c>
      <c r="F185" s="12">
        <f>F187+F186</f>
        <v>1417</v>
      </c>
      <c r="G185" s="12">
        <f>G187+G186</f>
        <v>0</v>
      </c>
      <c r="H185" s="24">
        <f t="shared" si="3"/>
        <v>99.43859649122807</v>
      </c>
    </row>
    <row r="186" spans="1:8" ht="24.75" customHeight="1">
      <c r="A186" s="58"/>
      <c r="B186" s="8" t="s">
        <v>8</v>
      </c>
      <c r="C186" s="32" t="s">
        <v>155</v>
      </c>
      <c r="D186" s="30"/>
      <c r="E186" s="18">
        <v>371.1</v>
      </c>
      <c r="F186" s="18">
        <v>368.42</v>
      </c>
      <c r="G186" s="15"/>
      <c r="H186" s="24"/>
    </row>
    <row r="187" spans="1:8" ht="90" customHeight="1">
      <c r="A187" s="59"/>
      <c r="B187" s="8" t="s">
        <v>62</v>
      </c>
      <c r="C187" s="32" t="s">
        <v>154</v>
      </c>
      <c r="D187" s="32" t="s">
        <v>173</v>
      </c>
      <c r="E187" s="14">
        <v>1053.9</v>
      </c>
      <c r="F187" s="14">
        <v>1048.58</v>
      </c>
      <c r="G187" s="14"/>
      <c r="H187" s="24">
        <f t="shared" si="3"/>
        <v>99.49520827402978</v>
      </c>
    </row>
    <row r="188" spans="1:8" ht="20.25" customHeight="1">
      <c r="A188" s="53" t="s">
        <v>13</v>
      </c>
      <c r="B188" s="6" t="s">
        <v>7</v>
      </c>
      <c r="C188" s="34"/>
      <c r="D188" s="35"/>
      <c r="E188" s="17">
        <f>SUM(E189:E190)</f>
        <v>736664.2</v>
      </c>
      <c r="F188" s="17">
        <f>SUM(F189:F190)</f>
        <v>706721.27</v>
      </c>
      <c r="G188" s="17">
        <f>SUM(G189:G190)</f>
        <v>12</v>
      </c>
      <c r="H188" s="24">
        <f t="shared" si="3"/>
        <v>95.9337062938582</v>
      </c>
    </row>
    <row r="189" spans="1:8" ht="21" customHeight="1">
      <c r="A189" s="54"/>
      <c r="B189" s="6" t="s">
        <v>8</v>
      </c>
      <c r="C189" s="34"/>
      <c r="D189" s="35"/>
      <c r="E189" s="17">
        <f aca="true" t="shared" si="4" ref="E189:G190">E192+E195</f>
        <v>736664.2</v>
      </c>
      <c r="F189" s="17">
        <f t="shared" si="4"/>
        <v>706721.27</v>
      </c>
      <c r="G189" s="17">
        <f t="shared" si="4"/>
        <v>12</v>
      </c>
      <c r="H189" s="24">
        <f t="shared" si="3"/>
        <v>95.9337062938582</v>
      </c>
    </row>
    <row r="190" spans="1:8" ht="28.5" customHeight="1">
      <c r="A190" s="55"/>
      <c r="B190" s="6" t="s">
        <v>9</v>
      </c>
      <c r="C190" s="34"/>
      <c r="D190" s="35"/>
      <c r="E190" s="17">
        <f t="shared" si="4"/>
        <v>0</v>
      </c>
      <c r="F190" s="17">
        <f t="shared" si="4"/>
        <v>0</v>
      </c>
      <c r="G190" s="17">
        <f t="shared" si="4"/>
        <v>0</v>
      </c>
      <c r="H190" s="24"/>
    </row>
    <row r="191" spans="1:8" ht="26.25" customHeight="1">
      <c r="A191" s="52" t="s">
        <v>70</v>
      </c>
      <c r="B191" s="8" t="s">
        <v>7</v>
      </c>
      <c r="C191" s="32"/>
      <c r="D191" s="30"/>
      <c r="E191" s="15">
        <f>SUM(E192:E193)</f>
        <v>93180.2</v>
      </c>
      <c r="F191" s="15">
        <f>SUM(F192:F193)</f>
        <v>92992.29</v>
      </c>
      <c r="G191" s="15">
        <f>SUM(G192:G193)</f>
        <v>0</v>
      </c>
      <c r="H191" s="24">
        <f t="shared" si="3"/>
        <v>99.79833698575447</v>
      </c>
    </row>
    <row r="192" spans="1:8" ht="18.75" customHeight="1">
      <c r="A192" s="47"/>
      <c r="B192" s="8" t="s">
        <v>8</v>
      </c>
      <c r="C192" s="32" t="s">
        <v>156</v>
      </c>
      <c r="D192" s="30"/>
      <c r="E192" s="14">
        <v>93180.2</v>
      </c>
      <c r="F192" s="14">
        <v>92992.29</v>
      </c>
      <c r="G192" s="14"/>
      <c r="H192" s="24">
        <f t="shared" si="3"/>
        <v>99.79833698575447</v>
      </c>
    </row>
    <row r="193" spans="1:8" ht="30" customHeight="1">
      <c r="A193" s="48"/>
      <c r="B193" s="8" t="s">
        <v>9</v>
      </c>
      <c r="C193" s="32"/>
      <c r="D193" s="30"/>
      <c r="E193" s="14"/>
      <c r="F193" s="14"/>
      <c r="G193" s="14"/>
      <c r="H193" s="24"/>
    </row>
    <row r="194" spans="1:8" ht="23.25" customHeight="1">
      <c r="A194" s="52" t="s">
        <v>71</v>
      </c>
      <c r="B194" s="8" t="s">
        <v>7</v>
      </c>
      <c r="C194" s="32"/>
      <c r="D194" s="30"/>
      <c r="E194" s="15">
        <f>SUM(E195:E196)</f>
        <v>643484</v>
      </c>
      <c r="F194" s="15">
        <f>SUM(F195:F196)</f>
        <v>613728.98</v>
      </c>
      <c r="G194" s="15">
        <f>SUM(G195:G196)</f>
        <v>12</v>
      </c>
      <c r="H194" s="24">
        <f t="shared" si="3"/>
        <v>95.374085447346</v>
      </c>
    </row>
    <row r="195" spans="1:8" ht="18.75" customHeight="1">
      <c r="A195" s="60"/>
      <c r="B195" s="8" t="s">
        <v>8</v>
      </c>
      <c r="C195" s="32" t="s">
        <v>157</v>
      </c>
      <c r="D195" s="32" t="s">
        <v>163</v>
      </c>
      <c r="E195" s="14">
        <v>643484</v>
      </c>
      <c r="F195" s="14">
        <v>613728.98</v>
      </c>
      <c r="G195" s="14">
        <v>12</v>
      </c>
      <c r="H195" s="24">
        <f t="shared" si="3"/>
        <v>95.374085447346</v>
      </c>
    </row>
    <row r="196" spans="1:8" ht="27" customHeight="1">
      <c r="A196" s="61"/>
      <c r="B196" s="8" t="s">
        <v>9</v>
      </c>
      <c r="C196" s="32"/>
      <c r="D196" s="30"/>
      <c r="E196" s="14"/>
      <c r="F196" s="14"/>
      <c r="G196" s="14"/>
      <c r="H196" s="24"/>
    </row>
    <row r="197" spans="1:8" ht="18.75" customHeight="1">
      <c r="A197" s="63" t="s">
        <v>14</v>
      </c>
      <c r="B197" s="6" t="s">
        <v>7</v>
      </c>
      <c r="C197" s="34"/>
      <c r="D197" s="35"/>
      <c r="E197" s="17">
        <f>SUM(E198:E199)</f>
        <v>1243</v>
      </c>
      <c r="F197" s="17">
        <f>SUM(F198:F199)</f>
        <v>1192.06</v>
      </c>
      <c r="G197" s="17">
        <f>SUM(G198:G199)</f>
        <v>0</v>
      </c>
      <c r="H197" s="24">
        <f t="shared" si="3"/>
        <v>95.90185036202735</v>
      </c>
    </row>
    <row r="198" spans="1:8" ht="20.25" customHeight="1">
      <c r="A198" s="64"/>
      <c r="B198" s="6" t="s">
        <v>8</v>
      </c>
      <c r="C198" s="34"/>
      <c r="D198" s="35"/>
      <c r="E198" s="17">
        <f aca="true" t="shared" si="5" ref="E198:G199">E201</f>
        <v>1243</v>
      </c>
      <c r="F198" s="17">
        <f t="shared" si="5"/>
        <v>1192.06</v>
      </c>
      <c r="G198" s="16">
        <f t="shared" si="5"/>
        <v>0</v>
      </c>
      <c r="H198" s="24">
        <f t="shared" si="3"/>
        <v>95.90185036202735</v>
      </c>
    </row>
    <row r="199" spans="1:8" ht="35.25" customHeight="1">
      <c r="A199" s="65"/>
      <c r="B199" s="6" t="s">
        <v>9</v>
      </c>
      <c r="C199" s="34"/>
      <c r="D199" s="35"/>
      <c r="E199" s="17">
        <f t="shared" si="5"/>
        <v>0</v>
      </c>
      <c r="F199" s="16">
        <f t="shared" si="5"/>
        <v>0</v>
      </c>
      <c r="G199" s="16">
        <f t="shared" si="5"/>
        <v>0</v>
      </c>
      <c r="H199" s="24"/>
    </row>
    <row r="200" spans="1:8" ht="18" customHeight="1">
      <c r="A200" s="66" t="s">
        <v>72</v>
      </c>
      <c r="B200" s="8" t="s">
        <v>7</v>
      </c>
      <c r="C200" s="32"/>
      <c r="D200" s="30"/>
      <c r="E200" s="18">
        <f>SUM(E201:E202)</f>
        <v>1243</v>
      </c>
      <c r="F200" s="18">
        <f>SUM(F201:F202)</f>
        <v>1192.06</v>
      </c>
      <c r="G200" s="18"/>
      <c r="H200" s="24">
        <f t="shared" si="3"/>
        <v>95.90185036202735</v>
      </c>
    </row>
    <row r="201" spans="1:8" ht="18.75" customHeight="1">
      <c r="A201" s="67"/>
      <c r="B201" s="8" t="s">
        <v>8</v>
      </c>
      <c r="C201" s="32"/>
      <c r="D201" s="30"/>
      <c r="E201" s="14">
        <f aca="true" t="shared" si="6" ref="E201:G202">E204+E210+E207</f>
        <v>1243</v>
      </c>
      <c r="F201" s="14">
        <f t="shared" si="6"/>
        <v>1192.06</v>
      </c>
      <c r="G201" s="13">
        <f t="shared" si="6"/>
        <v>0</v>
      </c>
      <c r="H201" s="24">
        <f t="shared" si="3"/>
        <v>95.90185036202735</v>
      </c>
    </row>
    <row r="202" spans="1:8" ht="29.25" customHeight="1">
      <c r="A202" s="68"/>
      <c r="B202" s="8" t="s">
        <v>9</v>
      </c>
      <c r="C202" s="32"/>
      <c r="D202" s="30"/>
      <c r="E202" s="14">
        <f t="shared" si="6"/>
        <v>0</v>
      </c>
      <c r="F202" s="13">
        <f t="shared" si="6"/>
        <v>0</v>
      </c>
      <c r="G202" s="13">
        <f t="shared" si="6"/>
        <v>0</v>
      </c>
      <c r="H202" s="24"/>
    </row>
    <row r="203" spans="1:8" ht="35.25" customHeight="1">
      <c r="A203" s="46" t="s">
        <v>2</v>
      </c>
      <c r="B203" s="8" t="s">
        <v>7</v>
      </c>
      <c r="C203" s="32"/>
      <c r="D203" s="30"/>
      <c r="E203" s="15">
        <f>SUM(E204:E205)</f>
        <v>50</v>
      </c>
      <c r="F203" s="15">
        <f>SUM(F204:F205)</f>
        <v>0</v>
      </c>
      <c r="G203" s="15">
        <f>SUM(G204:G205)</f>
        <v>0</v>
      </c>
      <c r="H203" s="24">
        <f t="shared" si="3"/>
        <v>0</v>
      </c>
    </row>
    <row r="204" spans="1:8" ht="18.75" customHeight="1">
      <c r="A204" s="47"/>
      <c r="B204" s="8" t="s">
        <v>8</v>
      </c>
      <c r="C204" s="32" t="s">
        <v>158</v>
      </c>
      <c r="D204" s="30"/>
      <c r="E204" s="14">
        <v>50</v>
      </c>
      <c r="F204" s="14">
        <v>0</v>
      </c>
      <c r="G204" s="14"/>
      <c r="H204" s="24">
        <f t="shared" si="3"/>
        <v>0</v>
      </c>
    </row>
    <row r="205" spans="1:8" ht="54" customHeight="1">
      <c r="A205" s="48"/>
      <c r="B205" s="8" t="s">
        <v>9</v>
      </c>
      <c r="C205" s="32"/>
      <c r="D205" s="30"/>
      <c r="E205" s="14"/>
      <c r="F205" s="14"/>
      <c r="G205" s="14"/>
      <c r="H205" s="24"/>
    </row>
    <row r="206" spans="1:8" ht="46.5" customHeight="1">
      <c r="A206" s="62" t="s">
        <v>3</v>
      </c>
      <c r="B206" s="8" t="s">
        <v>7</v>
      </c>
      <c r="C206" s="32"/>
      <c r="D206" s="30"/>
      <c r="E206" s="15">
        <f>SUM(E207:E208)</f>
        <v>293</v>
      </c>
      <c r="F206" s="15">
        <f>SUM(F207:F208)</f>
        <v>292.06</v>
      </c>
      <c r="G206" s="15">
        <f>SUM(G207:G208)</f>
        <v>0</v>
      </c>
      <c r="H206" s="24">
        <f>(F206-G206)/E206*100</f>
        <v>99.67918088737201</v>
      </c>
    </row>
    <row r="207" spans="1:8" ht="51" customHeight="1">
      <c r="A207" s="62"/>
      <c r="B207" s="8" t="s">
        <v>8</v>
      </c>
      <c r="C207" s="32" t="s">
        <v>159</v>
      </c>
      <c r="D207" s="30"/>
      <c r="E207" s="14">
        <v>293</v>
      </c>
      <c r="F207" s="14">
        <v>292.06</v>
      </c>
      <c r="G207" s="14"/>
      <c r="H207" s="24">
        <f>(F207-G207)/E207*100</f>
        <v>99.67918088737201</v>
      </c>
    </row>
    <row r="208" spans="1:8" ht="60.75" customHeight="1">
      <c r="A208" s="62"/>
      <c r="B208" s="8" t="s">
        <v>9</v>
      </c>
      <c r="C208" s="32"/>
      <c r="D208" s="30"/>
      <c r="E208" s="14"/>
      <c r="F208" s="13"/>
      <c r="G208" s="13"/>
      <c r="H208" s="24"/>
    </row>
    <row r="209" spans="1:8" ht="21.75" customHeight="1">
      <c r="A209" s="56" t="s">
        <v>176</v>
      </c>
      <c r="B209" s="8" t="s">
        <v>7</v>
      </c>
      <c r="C209" s="32"/>
      <c r="D209" s="30"/>
      <c r="E209" s="15">
        <f>SUM(E210:E211)</f>
        <v>900</v>
      </c>
      <c r="F209" s="15">
        <f>SUM(F210:F211)</f>
        <v>900</v>
      </c>
      <c r="G209" s="15">
        <f>SUM(G210:G211)</f>
        <v>0</v>
      </c>
      <c r="H209" s="24">
        <f t="shared" si="3"/>
        <v>100</v>
      </c>
    </row>
    <row r="210" spans="1:8" ht="18.75" customHeight="1">
      <c r="A210" s="57"/>
      <c r="B210" s="8" t="s">
        <v>8</v>
      </c>
      <c r="C210" s="32" t="s">
        <v>160</v>
      </c>
      <c r="D210" s="30"/>
      <c r="E210" s="14">
        <v>900</v>
      </c>
      <c r="F210" s="14">
        <v>900</v>
      </c>
      <c r="G210" s="14"/>
      <c r="H210" s="24">
        <f>(F210-G210)/E210*100</f>
        <v>100</v>
      </c>
    </row>
    <row r="211" spans="1:8" ht="80.25" customHeight="1">
      <c r="A211" s="44"/>
      <c r="B211" s="8" t="s">
        <v>9</v>
      </c>
      <c r="C211" s="32"/>
      <c r="D211" s="30"/>
      <c r="E211" s="13"/>
      <c r="F211" s="14"/>
      <c r="G211" s="14"/>
      <c r="H211" s="24"/>
    </row>
    <row r="212" spans="1:6" ht="9" customHeight="1">
      <c r="A212" s="3"/>
      <c r="B212" s="5"/>
      <c r="C212" s="5"/>
      <c r="D212" s="5"/>
      <c r="E212" s="4"/>
      <c r="F212" s="4"/>
    </row>
    <row r="213" spans="1:6" ht="4.5" customHeight="1" hidden="1">
      <c r="A213" s="3"/>
      <c r="B213" s="5"/>
      <c r="C213" s="5"/>
      <c r="D213" s="5"/>
      <c r="E213" s="4"/>
      <c r="F213" s="4"/>
    </row>
    <row r="214" spans="1:7" ht="83.25" customHeight="1">
      <c r="A214" s="3" t="s">
        <v>73</v>
      </c>
      <c r="B214" s="3"/>
      <c r="C214" s="5"/>
      <c r="D214" s="5"/>
      <c r="E214" s="4"/>
      <c r="F214" s="31" t="s">
        <v>161</v>
      </c>
      <c r="G214" s="31"/>
    </row>
    <row r="215" spans="1:6" ht="15">
      <c r="A215" s="3"/>
      <c r="B215" s="5"/>
      <c r="C215" s="5"/>
      <c r="D215" s="5"/>
      <c r="E215" s="4"/>
      <c r="F215" s="4"/>
    </row>
    <row r="216" spans="1:6" ht="60.75" customHeight="1">
      <c r="A216" s="1"/>
      <c r="B216" s="5"/>
      <c r="C216" s="5"/>
      <c r="D216" s="5"/>
      <c r="E216" s="4"/>
      <c r="F216" s="4"/>
    </row>
    <row r="217" spans="2:6" ht="57.75" customHeight="1" hidden="1">
      <c r="B217" s="5"/>
      <c r="C217" s="5"/>
      <c r="D217" s="5"/>
      <c r="E217" s="4"/>
      <c r="F217" s="4"/>
    </row>
    <row r="218" spans="1:6" ht="14.25">
      <c r="A218" s="31" t="s">
        <v>76</v>
      </c>
      <c r="B218" s="3"/>
      <c r="C218" s="3"/>
      <c r="D218" s="3"/>
      <c r="E218" s="31"/>
      <c r="F218" s="31"/>
    </row>
    <row r="219" spans="1:7" ht="31.5" customHeight="1">
      <c r="A219" s="3" t="s">
        <v>174</v>
      </c>
      <c r="B219" s="3"/>
      <c r="C219" s="3"/>
      <c r="D219" s="3"/>
      <c r="E219" s="31"/>
      <c r="F219" s="31" t="s">
        <v>175</v>
      </c>
      <c r="G219" s="31"/>
    </row>
    <row r="220" spans="1:6" ht="14.25">
      <c r="A220" s="3"/>
      <c r="B220" s="3"/>
      <c r="C220" s="3"/>
      <c r="D220" s="3"/>
      <c r="E220" s="31"/>
      <c r="F220" s="31"/>
    </row>
    <row r="221" spans="2:6" ht="15">
      <c r="B221" s="1"/>
      <c r="C221" s="1"/>
      <c r="D221" s="1"/>
      <c r="E221" s="4"/>
      <c r="F221" s="4"/>
    </row>
    <row r="222" spans="2:6" ht="15">
      <c r="B222" s="1"/>
      <c r="C222" s="1"/>
      <c r="D222" s="1"/>
      <c r="E222" s="4"/>
      <c r="F222" s="4"/>
    </row>
    <row r="223" spans="2:6" ht="15">
      <c r="B223" s="1"/>
      <c r="C223" s="1"/>
      <c r="D223" s="1"/>
      <c r="E223" s="4"/>
      <c r="F223" s="4"/>
    </row>
    <row r="224" spans="2:6" ht="15">
      <c r="B224" s="1"/>
      <c r="C224" s="1"/>
      <c r="D224" s="1"/>
      <c r="E224" s="4"/>
      <c r="F224" s="4"/>
    </row>
    <row r="225" spans="2:6" ht="15">
      <c r="B225" s="1"/>
      <c r="C225" s="1"/>
      <c r="D225" s="1"/>
      <c r="E225" s="4"/>
      <c r="F225" s="4"/>
    </row>
    <row r="226" spans="2:6" ht="15">
      <c r="B226" s="1"/>
      <c r="C226" s="1"/>
      <c r="D226" s="1"/>
      <c r="E226" s="4"/>
      <c r="F226" s="4"/>
    </row>
    <row r="227" spans="2:6" ht="15">
      <c r="B227" s="1"/>
      <c r="C227" s="1"/>
      <c r="D227" s="1"/>
      <c r="E227" s="4"/>
      <c r="F227" s="4"/>
    </row>
    <row r="228" spans="2:6" ht="15">
      <c r="B228" s="1"/>
      <c r="C228" s="1"/>
      <c r="D228" s="1"/>
      <c r="E228" s="4"/>
      <c r="F228" s="4"/>
    </row>
    <row r="229" spans="2:6" ht="15">
      <c r="B229" s="1"/>
      <c r="C229" s="1"/>
      <c r="D229" s="1"/>
      <c r="E229" s="4"/>
      <c r="F229" s="4"/>
    </row>
    <row r="230" spans="2:4" ht="12.75">
      <c r="B230" s="1"/>
      <c r="C230" s="1"/>
      <c r="D230" s="1"/>
    </row>
    <row r="231" spans="2:4" ht="12.75">
      <c r="B231" s="1"/>
      <c r="C231" s="1"/>
      <c r="D231" s="1"/>
    </row>
    <row r="232" spans="2:4" ht="12.75">
      <c r="B232" s="1"/>
      <c r="C232" s="1"/>
      <c r="D232" s="1"/>
    </row>
    <row r="233" spans="2:4" ht="12.75">
      <c r="B233" s="1"/>
      <c r="C233" s="1"/>
      <c r="D233" s="1"/>
    </row>
    <row r="234" spans="2:4" ht="12.75">
      <c r="B234" s="1"/>
      <c r="C234" s="1"/>
      <c r="D234" s="1"/>
    </row>
    <row r="235" spans="2:4" ht="12.75">
      <c r="B235" s="1"/>
      <c r="C235" s="1"/>
      <c r="D235" s="1"/>
    </row>
    <row r="236" spans="2:4" ht="12.75">
      <c r="B236" s="1"/>
      <c r="C236" s="1"/>
      <c r="D236" s="1"/>
    </row>
    <row r="237" spans="2:4" ht="12.75">
      <c r="B237" s="1"/>
      <c r="C237" s="1"/>
      <c r="D237" s="1"/>
    </row>
    <row r="238" spans="2:4" ht="12.75">
      <c r="B238" s="1"/>
      <c r="C238" s="1"/>
      <c r="D238" s="1"/>
    </row>
    <row r="239" spans="2:4" ht="12.75">
      <c r="B239" s="1"/>
      <c r="C239" s="1"/>
      <c r="D239" s="1"/>
    </row>
    <row r="240" spans="2:4" ht="12.75">
      <c r="B240" s="1"/>
      <c r="C240" s="1"/>
      <c r="D240" s="1"/>
    </row>
    <row r="241" spans="2:4" ht="12.75">
      <c r="B241" s="1"/>
      <c r="C241" s="1"/>
      <c r="D241" s="1"/>
    </row>
    <row r="242" spans="2:4" ht="12.75">
      <c r="B242" s="1"/>
      <c r="C242" s="1"/>
      <c r="D242" s="1"/>
    </row>
    <row r="243" spans="2:4" ht="12.75">
      <c r="B243" s="1"/>
      <c r="C243" s="1"/>
      <c r="D243" s="1"/>
    </row>
    <row r="244" spans="2:4" ht="12.75">
      <c r="B244" s="1"/>
      <c r="C244" s="1"/>
      <c r="D244" s="1"/>
    </row>
  </sheetData>
  <sheetProtection/>
  <mergeCells count="75">
    <mergeCell ref="A36:A38"/>
    <mergeCell ref="A24:A26"/>
    <mergeCell ref="A27:A29"/>
    <mergeCell ref="A30:A32"/>
    <mergeCell ref="A33:A35"/>
    <mergeCell ref="D8:D9"/>
    <mergeCell ref="A3:H3"/>
    <mergeCell ref="E8:H8"/>
    <mergeCell ref="C8:C9"/>
    <mergeCell ref="A69:A71"/>
    <mergeCell ref="A2:H2"/>
    <mergeCell ref="A15:A17"/>
    <mergeCell ref="A18:A20"/>
    <mergeCell ref="A21:A23"/>
    <mergeCell ref="A11:A14"/>
    <mergeCell ref="B8:B9"/>
    <mergeCell ref="A8:A9"/>
    <mergeCell ref="A5:H5"/>
    <mergeCell ref="A6:H6"/>
    <mergeCell ref="A39:A41"/>
    <mergeCell ref="A60:A62"/>
    <mergeCell ref="A63:A65"/>
    <mergeCell ref="A66:A68"/>
    <mergeCell ref="A57:A59"/>
    <mergeCell ref="A48:A50"/>
    <mergeCell ref="A51:A53"/>
    <mergeCell ref="A54:A56"/>
    <mergeCell ref="A45:A47"/>
    <mergeCell ref="A42:A44"/>
    <mergeCell ref="A72:A74"/>
    <mergeCell ref="A75:A77"/>
    <mergeCell ref="A78:A80"/>
    <mergeCell ref="A84:A86"/>
    <mergeCell ref="A81:A83"/>
    <mergeCell ref="A87:A89"/>
    <mergeCell ref="A90:A92"/>
    <mergeCell ref="A127:A129"/>
    <mergeCell ref="A114:A116"/>
    <mergeCell ref="A93:A95"/>
    <mergeCell ref="A96:A98"/>
    <mergeCell ref="A99:A101"/>
    <mergeCell ref="A102:A104"/>
    <mergeCell ref="A130:A132"/>
    <mergeCell ref="A123:A126"/>
    <mergeCell ref="A105:A107"/>
    <mergeCell ref="A108:A110"/>
    <mergeCell ref="A111:A113"/>
    <mergeCell ref="A120:A122"/>
    <mergeCell ref="A117:A119"/>
    <mergeCell ref="A133:A135"/>
    <mergeCell ref="A170:A172"/>
    <mergeCell ref="A139:A141"/>
    <mergeCell ref="A142:A144"/>
    <mergeCell ref="A154:A157"/>
    <mergeCell ref="A148:A150"/>
    <mergeCell ref="A151:A153"/>
    <mergeCell ref="A158:A160"/>
    <mergeCell ref="A161:A163"/>
    <mergeCell ref="A164:A166"/>
    <mergeCell ref="A209:A211"/>
    <mergeCell ref="A185:A187"/>
    <mergeCell ref="A173:A175"/>
    <mergeCell ref="A179:A181"/>
    <mergeCell ref="A176:A178"/>
    <mergeCell ref="A206:A208"/>
    <mergeCell ref="A182:A184"/>
    <mergeCell ref="A194:A196"/>
    <mergeCell ref="A197:A199"/>
    <mergeCell ref="A200:A202"/>
    <mergeCell ref="A203:A205"/>
    <mergeCell ref="A145:A147"/>
    <mergeCell ref="A136:A138"/>
    <mergeCell ref="A188:A190"/>
    <mergeCell ref="A191:A193"/>
    <mergeCell ref="A167:A169"/>
  </mergeCells>
  <printOptions/>
  <pageMargins left="0.21" right="0" top="0.15748031496062992" bottom="0.1968503937007874" header="0.15748031496062992" footer="0.196850393700787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k3071</cp:lastModifiedBy>
  <cp:lastPrinted>2017-04-10T11:25:27Z</cp:lastPrinted>
  <dcterms:created xsi:type="dcterms:W3CDTF">1996-10-08T23:32:33Z</dcterms:created>
  <dcterms:modified xsi:type="dcterms:W3CDTF">2017-04-10T11:35:46Z</dcterms:modified>
  <cp:category/>
  <cp:version/>
  <cp:contentType/>
  <cp:contentStatus/>
</cp:coreProperties>
</file>